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<sst xmlns="http://schemas.openxmlformats.org/spreadsheetml/2006/main" count="576" uniqueCount="325">
  <si>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</si>
  <si>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</si>
  <si>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</si>
  <si>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</si>
  <si>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</si>
  <si>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</si>
  <si>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</si>
  <si>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</si>
  <si>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</si>
  <si>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</si>
  <si>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</si>
  <si>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</si>
  <si>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</si>
  <si>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</si>
  <si>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</si>
  <si>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</si>
  <si>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</si>
  <si>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</si>
  <si>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</si>
  <si>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</si>
  <si>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</si>
  <si>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</si>
  <si>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</si>
  <si>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</si>
  <si>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</si>
  <si>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</si>
  <si>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</si>
  <si>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</si>
  <si>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</si>
  <si>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</si>
  <si>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</si>
  <si>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</si>
  <si>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</si>
  <si>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</si>
  <si>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</si>
  <si>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</si>
  <si>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</si>
  <si>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</si>
  <si>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</si>
  <si>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</si>
  <si>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</si>
  <si>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</si>
  <si>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</si>
  <si>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</si>
  <si>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</si>
  <si>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</si>
  <si>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</si>
  <si>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</si>
  <si>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</si>
  <si>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</si>
  <si>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</si>
  <si>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</si>
  <si>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</si>
  <si>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</si>
  <si>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</si>
  <si>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</si>
  <si>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</si>
  <si>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</si>
  <si>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</si>
  <si>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</si>
  <si>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</si>
  <si>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</si>
  <si>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</si>
  <si>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</si>
  <si>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</si>
  <si>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</si>
  <si>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</si>
  <si>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</si>
  <si>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</si>
  <si>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</si>
  <si>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</si>
  <si>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</si>
  <si>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</si>
  <si>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</si>
  <si>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</si>
  <si>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</si>
  <si>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</si>
  <si>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</si>
  <si>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</si>
  <si>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</si>
  <si>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</si>
  <si>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</si>
  <si>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</si>
  <si>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</si>
  <si>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</si>
  <si>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</si>
  <si>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</si>
  <si>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</si>
  <si>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</si>
  <si>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</si>
  <si>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</si>
  <si>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</si>
  <si>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</si>
  <si>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</si>
  <si>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</si>
  <si>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</si>
  <si>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</si>
  <si>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</si>
  <si>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</si>
  <si>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</si>
  <si>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</si>
  <si>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</si>
  <si>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</si>
  <si>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</si>
  <si>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</si>
  <si>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</si>
  <si>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</si>
  <si>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</si>
  <si>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</si>
  <si>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</si>
  <si>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</si>
  <si>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</si>
  <si>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</si>
  <si>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</si>
  <si>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</si>
  <si>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</si>
  <si>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</si>
  <si>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</si>
  <si>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</si>
  <si>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</si>
  <si>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</si>
  <si>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</si>
  <si>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</si>
  <si>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</si>
  <si>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</si>
  <si>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</si>
  <si>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</si>
  <si>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</si>
  <si>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</si>
  <si>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</si>
  <si>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</si>
  <si>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</si>
  <si>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</si>
  <si>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</si>
  <si>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</si>
  <si>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</si>
  <si>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</si>
  <si>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</si>
  <si>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</si>
  <si>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</si>
  <si>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</si>
  <si>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</si>
  <si>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</si>
  <si>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</si>
  <si>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</si>
  <si>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</si>
  <si>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</si>
  <si>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</si>
  <si>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</si>
  <si>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</si>
  <si>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</si>
  <si>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</si>
  <si>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</si>
  <si>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</si>
  <si>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</si>
  <si>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</si>
  <si>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</si>
  <si>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</si>
  <si>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</si>
  <si>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</si>
  <si>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</si>
  <si>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</si>
  <si>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</si>
  <si>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</si>
  <si>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</si>
  <si>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</si>
  <si>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</si>
  <si>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</si>
  <si>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</si>
  <si>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</si>
  <si>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</si>
  <si>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</si>
  <si>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</si>
  <si>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</si>
  <si>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</si>
  <si>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</si>
  <si>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</si>
  <si>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</si>
  <si>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</si>
  <si>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</si>
  <si>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</si>
  <si>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</si>
  <si>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</si>
  <si>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</si>
  <si>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</si>
  <si>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</si>
  <si>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</si>
  <si>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</si>
  <si>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</si>
  <si>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</si>
  <si>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</si>
  <si>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</si>
  <si>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</si>
  <si>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</si>
  <si>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</si>
  <si>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</si>
  <si>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</si>
  <si>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</si>
  <si>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</si>
  <si>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</si>
  <si>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</si>
  <si>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</si>
  <si>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</si>
  <si>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</si>
  <si>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</si>
  <si>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</si>
  <si>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</si>
  <si>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</si>
  <si>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</si>
  <si>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</si>
  <si>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</si>
  <si>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</si>
  <si>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</si>
  <si>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</si>
  <si>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</si>
  <si>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The domestic production of ORGANIC-Treat® palette products contributes both to the companies using raw materials and to the national economy.
#organictreat #yerliüretim #greenchemicals</t>
  </si>
  <si>
    <t>Visit our website to know better ORGANIC-Treat® products, which are widely used as raw material and semi-finished chemicals.
#OrganicInfo #ORGANICTreat #GREENChemicals</t>
  </si>
  <si>
    <t>WASTE-Treat® 91000 Serisi özellikle tekstil endüstrisinin atık sularında renk giderimini yüksek verimle gerçekleştirir. 
WASTE-Treat® 91000 Series efficiently removes color from the wastewater, specifically of textile industry.
#WASTETreat #WasteInfo #GREENChemicals https://t.co/Ioo9G4484l</t>
  </si>
  <si>
    <t>The industries using our products, which are produced at our Çayırova factory, are: ✅Press ✅Binder ✅Lamination ✅Hygenic Paper
#GREENADHTech #GreenInfo #GREENChemicals</t>
  </si>
  <si>
    <t>These products are developed with the experience and expertise of GREEN Chemicals® to remove paints that are difficult to clear away from various metal surfaces.
#METTreat #METInfo #GREENChemicals</t>
  </si>
  <si>
    <t>organictreat yerliüretim greenchemicals</t>
  </si>
  <si>
    <t>organicinfo organictreat greenchemicals</t>
  </si>
  <si>
    <t>wastetreat wasteinfo greenchemicals</t>
  </si>
  <si>
    <t>greenadhtech greeninfo greenchemicals</t>
  </si>
  <si>
    <t>mettreat metinfo greenchemicals</t>
  </si>
  <si>
    <t>15:00:15</t>
  </si>
  <si>
    <t>18:22:59</t>
  </si>
  <si>
    <t>15:01:28</t>
  </si>
  <si>
    <t>15:06:56</t>
  </si>
  <si>
    <t>14:57:13</t>
  </si>
  <si>
    <t>1376549773554167810</t>
  </si>
  <si>
    <t>1377687954731249666</t>
  </si>
  <si>
    <t>1377999630655488001</t>
  </si>
  <si>
    <t>1379088169124167684</t>
  </si>
  <si>
    <t>1375461847441231875</t>
  </si>
  <si>
    <t>1376549771448565765</t>
  </si>
  <si>
    <t>1377687952613117953</t>
  </si>
  <si>
    <t>1379088167341600778</t>
  </si>
  <si>
    <t>1375461845528629251</t>
  </si>
  <si>
    <t>954301852404932608</t>
  </si>
  <si>
    <t/>
  </si>
  <si>
    <t>en</t>
  </si>
  <si>
    <t>tr</t>
  </si>
  <si>
    <t>ro</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</si>
  <si>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</si>
  <si>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</si>
  <si>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</si>
  <si>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</si>
  <si>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</si>
  <si>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</si>
  <si>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</si>
  <si>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</si>
  <si>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</si>
  <si>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</si>
  <si>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</si>
  <si>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</si>
  <si>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</si>
  <si>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</si>
  <si>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</si>
  <si>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</si>
  <si>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</si>
  <si>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</si>
  <si>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</si>
  <si>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</si>
  <si>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</si>
  <si>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</si>
  <si>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</si>
  <si>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</si>
  <si>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Kimyasal ürün ve teknik hizmet şirketi</t>
  </si>
  <si>
    <t>Kocaeli, Türkiye</t>
  </si>
  <si>
    <t>Open Twitter Page for This Person</t>
  </si>
  <si>
    <t>chemicalsgreen
The industries using our products,
which are produced at our Çayırova
factory, are: ✅Press ✅Binder ✅Lamination
✅Hygenic Paper #GREENADHTech #GreenInfo
#GREENChemicals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</si>
  <si>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</si>
  <si>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</si>
  <si>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</si>
  <si>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</si>
  <si>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</si>
  <si>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</si>
  <si>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</si>
  <si>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</si>
  <si>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</si>
  <si>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</si>
  <si>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</si>
  <si>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</si>
  <si>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</si>
  <si>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</si>
  <si>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</si>
  <si>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</si>
  <si>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</si>
  <si>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</si>
  <si>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</si>
  <si>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</si>
  <si>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</si>
  <si>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</si>
  <si>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</si>
  <si>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</si>
  <si>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</si>
  <si>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</si>
  <si>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</si>
  <si>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</si>
  <si>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</si>
  <si>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</si>
  <si>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</si>
  <si>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</si>
  <si>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</si>
  <si>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</si>
  <si>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</si>
  <si>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</si>
  <si>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</si>
  <si>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</si>
  <si>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</si>
  <si>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</si>
  <si>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</si>
  <si>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</si>
  <si>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</si>
  <si>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</si>
  <si>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Top URLs in Tweet</t>
  </si>
  <si>
    <t>Count of Tweet Date (UTC)</t>
  </si>
  <si>
    <t>Row Labels</t>
  </si>
  <si>
    <t>Grand Total</t>
  </si>
  <si>
    <t>128, 128, 128</t>
  </si>
  <si>
    <t>Autofill Workbook Results</t>
  </si>
  <si>
    <t>Edge Weight▓5▓5▓0▓True▓Gray▓Red▓▓Edge Weight▓5▓5▓0▓3▓10▓False▓Edge Weight▓5▓5▓0▓35▓12▓False▓▓0▓0▓0▓True▓Black▓Black▓▓▓0▓0▓0▓0▓0▓False▓▓0▓0▓0▓0▓0▓False▓▓0▓0▓0▓0▓0▓False▓▓0▓0▓0▓0▓0▓False</t>
  </si>
  <si>
    <t>GraphSource░GraphServerTwitterSearch▓GraphTerm░#GreenChemicals▓ImportDescription░The graph represents a network of 1 Twitter user whose tweets in the requested range contained "#GreenChemicals", or who was replied to or mentioned in those tweets.  The network was obtained from the NodeXL Graph Server on Friday, 09 April 2021 at 02:07 UTC.
The requested start date was Tuesday, 06 April 2021 at 00:01 UTC and the maximum number of days (going backward) was 14.
The maximum number of tweets collected was 7,500.
The tweets in the network were tweeted over the 10-day, 0-hour, 9-minute period from Friday, 26 March 2021 at 14:57 UTC to Monday, 05 April 2021 at 15:06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</si>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</sst>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9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6" fillId="5" borderId="1" xfId="25" applyNumberFormat="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573310"/>
        <c:axId val="56615471"/>
      </c:barChart>
      <c:catAx>
        <c:axId val="435733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615471"/>
        <c:crosses val="autoZero"/>
        <c:auto val="1"/>
        <c:lblOffset val="100"/>
        <c:noMultiLvlLbl val="0"/>
      </c:catAx>
      <c:valAx>
        <c:axId val="56615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73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3/26/2021 14:57</c:v>
                </c:pt>
                <c:pt idx="1">
                  <c:v>3/29/2021 15:00</c:v>
                </c:pt>
                <c:pt idx="2">
                  <c:v>4/1/2021 18:22</c:v>
                </c:pt>
                <c:pt idx="3">
                  <c:v>4/2/2021 15:01</c:v>
                </c:pt>
                <c:pt idx="4">
                  <c:v>4/5/2021 15:06</c:v>
                </c:pt>
              </c:strCache>
            </c:strRef>
          </c:cat>
          <c:val>
            <c:numRef>
              <c:f>'Time Series'!$B$26:$B$31</c:f>
              <c:numCache>
                <c:formatCode>General</c:formatCode>
                <c:ptCount val="5"/>
                <c:pt idx="0">
                  <c:v>1</c:v>
                </c:pt>
                <c:pt idx="1">
                  <c:v>1</c:v>
                </c:pt>
                <c:pt idx="2">
                  <c:v>1</c:v>
                </c:pt>
                <c:pt idx="3">
                  <c:v>1</c:v>
                </c:pt>
                <c:pt idx="4">
                  <c:v>1</c:v>
                </c:pt>
              </c:numCache>
            </c:numRef>
          </c:val>
        </c:ser>
        <c:axId val="47136632"/>
        <c:axId val="21576505"/>
      </c:barChart>
      <c:catAx>
        <c:axId val="47136632"/>
        <c:scaling>
          <c:orientation val="minMax"/>
        </c:scaling>
        <c:axPos val="b"/>
        <c:delete val="0"/>
        <c:numFmt formatCode="General" sourceLinked="1"/>
        <c:majorTickMark val="out"/>
        <c:minorTickMark val="none"/>
        <c:tickLblPos val="nextTo"/>
        <c:crossAx val="21576505"/>
        <c:crosses val="autoZero"/>
        <c:auto val="1"/>
        <c:lblOffset val="100"/>
        <c:noMultiLvlLbl val="0"/>
      </c:catAx>
      <c:valAx>
        <c:axId val="21576505"/>
        <c:scaling>
          <c:orientation val="minMax"/>
        </c:scaling>
        <c:axPos val="l"/>
        <c:majorGridlines/>
        <c:delete val="0"/>
        <c:numFmt formatCode="General" sourceLinked="1"/>
        <c:majorTickMark val="out"/>
        <c:minorTickMark val="none"/>
        <c:tickLblPos val="nextTo"/>
        <c:crossAx val="471366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777192"/>
        <c:axId val="22450409"/>
      </c:barChart>
      <c:catAx>
        <c:axId val="397771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450409"/>
        <c:crosses val="autoZero"/>
        <c:auto val="1"/>
        <c:lblOffset val="100"/>
        <c:noMultiLvlLbl val="0"/>
      </c:catAx>
      <c:valAx>
        <c:axId val="22450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771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27090"/>
        <c:axId val="6543811"/>
      </c:barChart>
      <c:catAx>
        <c:axId val="7270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43811"/>
        <c:crosses val="autoZero"/>
        <c:auto val="1"/>
        <c:lblOffset val="100"/>
        <c:noMultiLvlLbl val="0"/>
      </c:catAx>
      <c:valAx>
        <c:axId val="6543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7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894300"/>
        <c:axId val="60286653"/>
      </c:barChart>
      <c:catAx>
        <c:axId val="588943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286653"/>
        <c:crosses val="autoZero"/>
        <c:auto val="1"/>
        <c:lblOffset val="100"/>
        <c:noMultiLvlLbl val="0"/>
      </c:catAx>
      <c:valAx>
        <c:axId val="60286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943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08966"/>
        <c:axId val="51380695"/>
      </c:barChart>
      <c:catAx>
        <c:axId val="57089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380695"/>
        <c:crosses val="autoZero"/>
        <c:auto val="1"/>
        <c:lblOffset val="100"/>
        <c:noMultiLvlLbl val="0"/>
      </c:catAx>
      <c:valAx>
        <c:axId val="513806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8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773072"/>
        <c:axId val="1086737"/>
      </c:barChart>
      <c:catAx>
        <c:axId val="597730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86737"/>
        <c:crosses val="autoZero"/>
        <c:auto val="1"/>
        <c:lblOffset val="100"/>
        <c:noMultiLvlLbl val="0"/>
      </c:catAx>
      <c:valAx>
        <c:axId val="1086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730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780634"/>
        <c:axId val="20916843"/>
      </c:barChart>
      <c:catAx>
        <c:axId val="97806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916843"/>
        <c:crosses val="autoZero"/>
        <c:auto val="1"/>
        <c:lblOffset val="100"/>
        <c:noMultiLvlLbl val="0"/>
      </c:catAx>
      <c:valAx>
        <c:axId val="20916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7806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033860"/>
        <c:axId val="16542693"/>
      </c:barChart>
      <c:catAx>
        <c:axId val="540338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542693"/>
        <c:crosses val="autoZero"/>
        <c:auto val="1"/>
        <c:lblOffset val="100"/>
        <c:noMultiLvlLbl val="0"/>
      </c:catAx>
      <c:valAx>
        <c:axId val="165426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33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666510"/>
        <c:axId val="64889727"/>
      </c:barChart>
      <c:catAx>
        <c:axId val="14666510"/>
        <c:scaling>
          <c:orientation val="minMax"/>
        </c:scaling>
        <c:axPos val="b"/>
        <c:delete val="1"/>
        <c:majorTickMark val="out"/>
        <c:minorTickMark val="none"/>
        <c:tickLblPos val="none"/>
        <c:crossAx val="64889727"/>
        <c:crosses val="autoZero"/>
        <c:auto val="1"/>
        <c:lblOffset val="100"/>
        <c:noMultiLvlLbl val="0"/>
      </c:catAx>
      <c:valAx>
        <c:axId val="64889727"/>
        <c:scaling>
          <c:orientation val="minMax"/>
        </c:scaling>
        <c:axPos val="l"/>
        <c:delete val="1"/>
        <c:majorTickMark val="out"/>
        <c:minorTickMark val="none"/>
        <c:tickLblPos val="none"/>
        <c:crossAx val="146665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E7"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5">
        <s v="mettreat metinfo greenchemicals"/>
        <s v="organictreat yerliüretim greenchemicals"/>
        <s v="organicinfo organictreat greenchemicals"/>
        <s v="wastetreat wasteinfo greenchemicals"/>
        <s v="greenadhtech greeninfo greenchemic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21-03-26T14:57:13.000"/>
        <d v="2021-03-29T15:00:15.000"/>
        <d v="2021-04-01T18:22:59.000"/>
        <d v="2021-04-02T15:01:28.000"/>
        <d v="2021-04-05T15:06:5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chemicalsgreen"/>
    <s v="chemicalsgreen"/>
    <m/>
    <m/>
    <m/>
    <m/>
    <m/>
    <m/>
    <m/>
    <m/>
    <s v="No"/>
    <n v="3"/>
    <m/>
    <m/>
    <x v="0"/>
    <d v="2021-03-26T14:57:13.000"/>
    <s v="These products are developed with the experience and expertise of GREEN Chemicals® to remove paints that are difficult to clear away from various metal surfaces._x000a__x000a_#METTreat #METInfo #GREENChemicals"/>
    <m/>
    <m/>
    <x v="0"/>
    <m/>
    <s v="http://pbs.twimg.com/profile_images/1326468266370494465/Mi0CKdut_normal.jpg"/>
    <x v="0"/>
    <d v="2021-03-26T00:00:00.000"/>
    <s v="14:57:13"/>
    <s v="https://twitter.com/#!/chemicalsgreen/status/1375461847441231875"/>
    <m/>
    <m/>
    <s v="1375461847441231875"/>
    <s v="1375461845528629251"/>
    <b v="0"/>
    <n v="1"/>
    <s v="954301852404932608"/>
    <b v="0"/>
    <s v="en"/>
    <m/>
    <s v=""/>
    <b v="0"/>
    <n v="0"/>
    <s v=""/>
    <s v="Twitter for Android"/>
    <b v="0"/>
    <s v="1375461845528629251"/>
    <s v="Tweet"/>
    <n v="0"/>
    <n v="0"/>
    <m/>
    <m/>
    <m/>
    <m/>
    <m/>
    <m/>
    <m/>
    <m/>
    <n v="5"/>
    <s v="1"/>
    <s v="1"/>
  </r>
  <r>
    <s v="chemicalsgreen"/>
    <s v="chemicalsgreen"/>
    <m/>
    <m/>
    <m/>
    <m/>
    <m/>
    <m/>
    <m/>
    <m/>
    <s v="No"/>
    <n v="4"/>
    <m/>
    <m/>
    <x v="0"/>
    <d v="2021-03-29T15:00:15.000"/>
    <s v="The domestic production of ORGANIC-Treat® palette products contributes both to the companies using raw materials and to the national economy._x000a__x000a_#organictreat #yerliüretim #greenchemicals"/>
    <m/>
    <m/>
    <x v="1"/>
    <m/>
    <s v="http://pbs.twimg.com/profile_images/1326468266370494465/Mi0CKdut_normal.jpg"/>
    <x v="1"/>
    <d v="2021-03-29T00:00:00.000"/>
    <s v="15:00:15"/>
    <s v="https://twitter.com/#!/chemicalsgreen/status/1376549773554167810"/>
    <m/>
    <m/>
    <s v="1376549773554167810"/>
    <s v="1376549771448565765"/>
    <b v="0"/>
    <n v="1"/>
    <s v="954301852404932608"/>
    <b v="0"/>
    <s v="en"/>
    <m/>
    <s v=""/>
    <b v="0"/>
    <n v="0"/>
    <s v=""/>
    <s v="Twitter for Android"/>
    <b v="0"/>
    <s v="1376549771448565765"/>
    <s v="Tweet"/>
    <n v="0"/>
    <n v="0"/>
    <m/>
    <m/>
    <m/>
    <m/>
    <m/>
    <m/>
    <m/>
    <m/>
    <n v="5"/>
    <s v="1"/>
    <s v="1"/>
  </r>
  <r>
    <s v="chemicalsgreen"/>
    <s v="chemicalsgreen"/>
    <m/>
    <m/>
    <m/>
    <m/>
    <m/>
    <m/>
    <m/>
    <m/>
    <s v="No"/>
    <n v="5"/>
    <m/>
    <m/>
    <x v="0"/>
    <d v="2021-04-01T18:22:59.000"/>
    <s v="Visit our website to know better ORGANIC-Treat® products, which are widely used as raw material and semi-finished chemicals._x000a__x000a_#OrganicInfo #ORGANICTreat #GREENChemicals"/>
    <m/>
    <m/>
    <x v="2"/>
    <m/>
    <s v="http://pbs.twimg.com/profile_images/1326468266370494465/Mi0CKdut_normal.jpg"/>
    <x v="2"/>
    <d v="2021-04-01T00:00:00.000"/>
    <s v="18:22:59"/>
    <s v="https://twitter.com/#!/chemicalsgreen/status/1377687954731249666"/>
    <m/>
    <m/>
    <s v="1377687954731249666"/>
    <s v="1377687952613117953"/>
    <b v="0"/>
    <n v="0"/>
    <s v="954301852404932608"/>
    <b v="0"/>
    <s v="en"/>
    <m/>
    <s v=""/>
    <b v="0"/>
    <n v="0"/>
    <s v=""/>
    <s v="Twitter for Android"/>
    <b v="0"/>
    <s v="1377687952613117953"/>
    <s v="Tweet"/>
    <n v="0"/>
    <n v="0"/>
    <m/>
    <m/>
    <m/>
    <m/>
    <m/>
    <m/>
    <m/>
    <m/>
    <n v="5"/>
    <s v="1"/>
    <s v="1"/>
  </r>
  <r>
    <s v="chemicalsgreen"/>
    <s v="chemicalsgreen"/>
    <m/>
    <m/>
    <m/>
    <m/>
    <m/>
    <m/>
    <m/>
    <m/>
    <s v="No"/>
    <n v="6"/>
    <m/>
    <m/>
    <x v="0"/>
    <d v="2021-04-02T15:01:28.000"/>
    <s v="WASTE-Treat® 91000 Serisi özellikle tekstil endüstrisinin atık sularında renk giderimini yüksek verimle gerçekleştirir. _x000a__x000a_WASTE-Treat® 91000 Series efficiently removes color from the wastewater, specifically of textile industry._x000a__x000a_#WASTETreat #WasteInfo #GREENChemicals https://t.co/Ioo9G4484l"/>
    <m/>
    <m/>
    <x v="3"/>
    <s v="https://pbs.twimg.com/media/Ex-jXG3XIAknJvR.jpg"/>
    <s v="https://pbs.twimg.com/media/Ex-jXG3XIAknJvR.jpg"/>
    <x v="3"/>
    <d v="2021-04-02T00:00:00.000"/>
    <s v="15:01:28"/>
    <s v="https://twitter.com/#!/chemicalsgreen/status/1377999630655488001"/>
    <m/>
    <m/>
    <s v="1377999630655488001"/>
    <m/>
    <b v="0"/>
    <n v="0"/>
    <s v=""/>
    <b v="0"/>
    <s v="tr"/>
    <m/>
    <s v=""/>
    <b v="0"/>
    <n v="0"/>
    <s v=""/>
    <s v="Twitter for Android"/>
    <b v="0"/>
    <s v="1377999630655488001"/>
    <s v="Tweet"/>
    <n v="0"/>
    <n v="0"/>
    <m/>
    <m/>
    <m/>
    <m/>
    <m/>
    <m/>
    <m/>
    <m/>
    <n v="5"/>
    <s v="1"/>
    <s v="1"/>
  </r>
  <r>
    <s v="chemicalsgreen"/>
    <s v="chemicalsgreen"/>
    <m/>
    <m/>
    <m/>
    <m/>
    <m/>
    <m/>
    <m/>
    <m/>
    <s v="No"/>
    <n v="7"/>
    <m/>
    <m/>
    <x v="0"/>
    <d v="2021-04-05T15:06:56.000"/>
    <s v="The industries using our products, which are produced at our Çayırova factory, are: ✅Press ✅Binder ✅Lamination ✅Hygenic Paper_x000a__x000a_#GREENADHTech #GreenInfo #GREENChemicals"/>
    <m/>
    <m/>
    <x v="4"/>
    <m/>
    <s v="http://pbs.twimg.com/profile_images/1326468266370494465/Mi0CKdut_normal.jpg"/>
    <x v="4"/>
    <d v="2021-04-05T00:00:00.000"/>
    <s v="15:06:56"/>
    <s v="https://twitter.com/#!/chemicalsgreen/status/1379088169124167684"/>
    <m/>
    <m/>
    <s v="1379088169124167684"/>
    <s v="1379088167341600778"/>
    <b v="0"/>
    <n v="0"/>
    <s v="954301852404932608"/>
    <b v="0"/>
    <s v="ro"/>
    <m/>
    <s v=""/>
    <b v="0"/>
    <n v="0"/>
    <s v=""/>
    <s v="Twitter for Android"/>
    <b v="0"/>
    <s v="1379088167341600778"/>
    <s v="Tweet"/>
    <n v="0"/>
    <n v="0"/>
    <m/>
    <m/>
    <m/>
    <m/>
    <m/>
    <m/>
    <m/>
    <m/>
    <n v="5"/>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0"/>
        <item x="1"/>
        <item x="2"/>
        <item x="3"/>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5">
        <i x="4" s="1"/>
        <i x="0" s="1"/>
        <i x="2"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7" totalsRowShown="0" headerRowDxfId="220" dataDxfId="219">
  <autoFilter ref="A2:BE7"/>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calculatedColumnFormula>HYPERLINK("http://pbs.twimg.com/profile_images/1326468266370494465/Mi0CKdut_normal.jpg")</calculatedColumnFormula>
    </tableColumn>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calculatedColumnFormula>HYPERLINK("https://t.co/A2cP5jyxL8")</calculatedColumnFormula>
    </tableColumn>
    <tableColumn id="40" name="Time Zone" dataDxfId="124"/>
    <tableColumn id="41" name="Joined Twitter Date (UTC)" dataDxfId="123"/>
    <tableColumn id="42" name="Profile Banner Url" dataDxfId="122">
      <calculatedColumnFormula>HYPERLINK("https://pbs.twimg.com/profile_banners/954301852404932608/1598382953")</calculatedColumnFormula>
    </tableColumn>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calculatedColumnFormula>HYPERLINK("http://abs.twimg.com/images/themes/theme1/bg.png")</calculatedColumnFormula>
    </tableColumn>
    <tableColumn id="49" name="Verified" dataDxfId="115"/>
    <tableColumn id="50" name="Custom Menu Item Text" dataDxfId="114"/>
    <tableColumn id="51" name="Custom Menu Item Action" dataDxfId="113">
      <calculatedColumnFormula>HYPERLINK("https://twitter.com/chemicalsgreen")</calculatedColumnFormula>
    </tableColumn>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109" dataDxfId="108">
  <autoFilter ref="A1:C2"/>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7" totalsRowShown="0" headerRowDxfId="57" dataDxfId="56">
  <autoFilter ref="A2:BE7"/>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309</v>
      </c>
      <c r="BD2" s="13" t="s">
        <v>313</v>
      </c>
      <c r="BE2" s="13" t="s">
        <v>314</v>
      </c>
    </row>
    <row r="3" spans="1:57" ht="15" customHeight="1">
      <c r="A3" s="80" t="s">
        <v>214</v>
      </c>
      <c r="B3" s="80" t="s">
        <v>214</v>
      </c>
      <c r="C3" s="53" t="s">
        <v>320</v>
      </c>
      <c r="D3" s="54">
        <v>3</v>
      </c>
      <c r="E3" s="66" t="s">
        <v>132</v>
      </c>
      <c r="F3" s="55">
        <v>35</v>
      </c>
      <c r="G3" s="53"/>
      <c r="H3" s="57"/>
      <c r="I3" s="56"/>
      <c r="J3" s="56"/>
      <c r="K3" s="35" t="s">
        <v>65</v>
      </c>
      <c r="L3" s="62">
        <v>3</v>
      </c>
      <c r="M3" s="62"/>
      <c r="N3" s="63"/>
      <c r="O3" s="81" t="s">
        <v>176</v>
      </c>
      <c r="P3" s="83">
        <v>44281.62306712963</v>
      </c>
      <c r="Q3" s="81" t="s">
        <v>219</v>
      </c>
      <c r="R3" s="81"/>
      <c r="S3" s="81"/>
      <c r="T3" s="85" t="s">
        <v>224</v>
      </c>
      <c r="U3" s="81"/>
      <c r="V3" s="88" t="str">
        <f>HYPERLINK("http://pbs.twimg.com/profile_images/1326468266370494465/Mi0CKdut_normal.jpg")</f>
        <v>http://pbs.twimg.com/profile_images/1326468266370494465/Mi0CKdut_normal.jpg</v>
      </c>
      <c r="W3" s="83">
        <v>44281.62306712963</v>
      </c>
      <c r="X3" s="89">
        <v>44281</v>
      </c>
      <c r="Y3" s="85" t="s">
        <v>229</v>
      </c>
      <c r="Z3" s="88" t="str">
        <f>HYPERLINK("https://twitter.com/#!/chemicalsgreen/status/1375461847441231875")</f>
        <v>https://twitter.com/#!/chemicalsgreen/status/1375461847441231875</v>
      </c>
      <c r="AA3" s="81"/>
      <c r="AB3" s="81"/>
      <c r="AC3" s="85" t="s">
        <v>234</v>
      </c>
      <c r="AD3" s="85" t="s">
        <v>238</v>
      </c>
      <c r="AE3" s="81" t="b">
        <v>0</v>
      </c>
      <c r="AF3" s="81">
        <v>1</v>
      </c>
      <c r="AG3" s="85" t="s">
        <v>239</v>
      </c>
      <c r="AH3" s="81" t="b">
        <v>0</v>
      </c>
      <c r="AI3" s="81" t="s">
        <v>241</v>
      </c>
      <c r="AJ3" s="81"/>
      <c r="AK3" s="85" t="s">
        <v>240</v>
      </c>
      <c r="AL3" s="81" t="b">
        <v>0</v>
      </c>
      <c r="AM3" s="81">
        <v>0</v>
      </c>
      <c r="AN3" s="85" t="s">
        <v>240</v>
      </c>
      <c r="AO3" s="85" t="s">
        <v>244</v>
      </c>
      <c r="AP3" s="81" t="b">
        <v>0</v>
      </c>
      <c r="AQ3" s="85" t="s">
        <v>238</v>
      </c>
      <c r="AR3" s="81" t="s">
        <v>176</v>
      </c>
      <c r="AS3" s="81">
        <v>0</v>
      </c>
      <c r="AT3" s="81">
        <v>0</v>
      </c>
      <c r="AU3" s="81"/>
      <c r="AV3" s="81"/>
      <c r="AW3" s="81"/>
      <c r="AX3" s="81"/>
      <c r="AY3" s="81"/>
      <c r="AZ3" s="81"/>
      <c r="BA3" s="81"/>
      <c r="BB3" s="81"/>
      <c r="BC3">
        <v>5</v>
      </c>
      <c r="BD3" s="81" t="str">
        <f>REPLACE(INDEX(GroupVertices[Group],MATCH(Edges[[#This Row],[Vertex 1]],GroupVertices[Vertex],0)),1,1,"")</f>
        <v>1</v>
      </c>
      <c r="BE3" s="81" t="str">
        <f>REPLACE(INDEX(GroupVertices[Group],MATCH(Edges[[#This Row],[Vertex 2]],GroupVertices[Vertex],0)),1,1,"")</f>
        <v>1</v>
      </c>
    </row>
    <row r="4" spans="1:57" ht="15" customHeight="1">
      <c r="A4" s="80" t="s">
        <v>214</v>
      </c>
      <c r="B4" s="80" t="s">
        <v>214</v>
      </c>
      <c r="C4" s="53" t="s">
        <v>320</v>
      </c>
      <c r="D4" s="54">
        <v>3</v>
      </c>
      <c r="E4" s="66" t="s">
        <v>132</v>
      </c>
      <c r="F4" s="55">
        <v>35</v>
      </c>
      <c r="G4" s="53"/>
      <c r="H4" s="57"/>
      <c r="I4" s="56"/>
      <c r="J4" s="56"/>
      <c r="K4" s="35" t="s">
        <v>65</v>
      </c>
      <c r="L4" s="79">
        <v>4</v>
      </c>
      <c r="M4" s="79"/>
      <c r="N4" s="63"/>
      <c r="O4" s="82" t="s">
        <v>176</v>
      </c>
      <c r="P4" s="84">
        <v>44284.62517361111</v>
      </c>
      <c r="Q4" s="82" t="s">
        <v>215</v>
      </c>
      <c r="R4" s="82"/>
      <c r="S4" s="82"/>
      <c r="T4" s="86" t="s">
        <v>220</v>
      </c>
      <c r="U4" s="82"/>
      <c r="V4" s="87" t="str">
        <f>HYPERLINK("http://pbs.twimg.com/profile_images/1326468266370494465/Mi0CKdut_normal.jpg")</f>
        <v>http://pbs.twimg.com/profile_images/1326468266370494465/Mi0CKdut_normal.jpg</v>
      </c>
      <c r="W4" s="84">
        <v>44284.62517361111</v>
      </c>
      <c r="X4" s="90">
        <v>44284</v>
      </c>
      <c r="Y4" s="86" t="s">
        <v>225</v>
      </c>
      <c r="Z4" s="87" t="str">
        <f>HYPERLINK("https://twitter.com/#!/chemicalsgreen/status/1376549773554167810")</f>
        <v>https://twitter.com/#!/chemicalsgreen/status/1376549773554167810</v>
      </c>
      <c r="AA4" s="82"/>
      <c r="AB4" s="82"/>
      <c r="AC4" s="86" t="s">
        <v>230</v>
      </c>
      <c r="AD4" s="86" t="s">
        <v>235</v>
      </c>
      <c r="AE4" s="82" t="b">
        <v>0</v>
      </c>
      <c r="AF4" s="82">
        <v>1</v>
      </c>
      <c r="AG4" s="86" t="s">
        <v>239</v>
      </c>
      <c r="AH4" s="82" t="b">
        <v>0</v>
      </c>
      <c r="AI4" s="82" t="s">
        <v>241</v>
      </c>
      <c r="AJ4" s="82"/>
      <c r="AK4" s="86" t="s">
        <v>240</v>
      </c>
      <c r="AL4" s="82" t="b">
        <v>0</v>
      </c>
      <c r="AM4" s="82">
        <v>0</v>
      </c>
      <c r="AN4" s="86" t="s">
        <v>240</v>
      </c>
      <c r="AO4" s="86" t="s">
        <v>244</v>
      </c>
      <c r="AP4" s="82" t="b">
        <v>0</v>
      </c>
      <c r="AQ4" s="86" t="s">
        <v>235</v>
      </c>
      <c r="AR4" s="82" t="s">
        <v>176</v>
      </c>
      <c r="AS4" s="82">
        <v>0</v>
      </c>
      <c r="AT4" s="82">
        <v>0</v>
      </c>
      <c r="AU4" s="82"/>
      <c r="AV4" s="82"/>
      <c r="AW4" s="82"/>
      <c r="AX4" s="82"/>
      <c r="AY4" s="82"/>
      <c r="AZ4" s="82"/>
      <c r="BA4" s="82"/>
      <c r="BB4" s="82"/>
      <c r="BC4">
        <v>5</v>
      </c>
      <c r="BD4" s="81" t="str">
        <f>REPLACE(INDEX(GroupVertices[Group],MATCH(Edges[[#This Row],[Vertex 1]],GroupVertices[Vertex],0)),1,1,"")</f>
        <v>1</v>
      </c>
      <c r="BE4" s="81" t="str">
        <f>REPLACE(INDEX(GroupVertices[Group],MATCH(Edges[[#This Row],[Vertex 2]],GroupVertices[Vertex],0)),1,1,"")</f>
        <v>1</v>
      </c>
    </row>
    <row r="5" spans="1:57" ht="45">
      <c r="A5" s="80" t="s">
        <v>214</v>
      </c>
      <c r="B5" s="80" t="s">
        <v>214</v>
      </c>
      <c r="C5" s="53" t="s">
        <v>320</v>
      </c>
      <c r="D5" s="54">
        <v>3</v>
      </c>
      <c r="E5" s="66" t="s">
        <v>132</v>
      </c>
      <c r="F5" s="55">
        <v>35</v>
      </c>
      <c r="G5" s="53"/>
      <c r="H5" s="57"/>
      <c r="I5" s="56"/>
      <c r="J5" s="56"/>
      <c r="K5" s="35" t="s">
        <v>65</v>
      </c>
      <c r="L5" s="79">
        <v>5</v>
      </c>
      <c r="M5" s="79"/>
      <c r="N5" s="63"/>
      <c r="O5" s="82" t="s">
        <v>176</v>
      </c>
      <c r="P5" s="84">
        <v>44287.76596064815</v>
      </c>
      <c r="Q5" s="82" t="s">
        <v>216</v>
      </c>
      <c r="R5" s="82"/>
      <c r="S5" s="82"/>
      <c r="T5" s="86" t="s">
        <v>221</v>
      </c>
      <c r="U5" s="82"/>
      <c r="V5" s="87" t="str">
        <f>HYPERLINK("http://pbs.twimg.com/profile_images/1326468266370494465/Mi0CKdut_normal.jpg")</f>
        <v>http://pbs.twimg.com/profile_images/1326468266370494465/Mi0CKdut_normal.jpg</v>
      </c>
      <c r="W5" s="84">
        <v>44287.76596064815</v>
      </c>
      <c r="X5" s="90">
        <v>44287</v>
      </c>
      <c r="Y5" s="86" t="s">
        <v>226</v>
      </c>
      <c r="Z5" s="87" t="str">
        <f>HYPERLINK("https://twitter.com/#!/chemicalsgreen/status/1377687954731249666")</f>
        <v>https://twitter.com/#!/chemicalsgreen/status/1377687954731249666</v>
      </c>
      <c r="AA5" s="82"/>
      <c r="AB5" s="82"/>
      <c r="AC5" s="86" t="s">
        <v>231</v>
      </c>
      <c r="AD5" s="86" t="s">
        <v>236</v>
      </c>
      <c r="AE5" s="82" t="b">
        <v>0</v>
      </c>
      <c r="AF5" s="82">
        <v>0</v>
      </c>
      <c r="AG5" s="86" t="s">
        <v>239</v>
      </c>
      <c r="AH5" s="82" t="b">
        <v>0</v>
      </c>
      <c r="AI5" s="82" t="s">
        <v>241</v>
      </c>
      <c r="AJ5" s="82"/>
      <c r="AK5" s="86" t="s">
        <v>240</v>
      </c>
      <c r="AL5" s="82" t="b">
        <v>0</v>
      </c>
      <c r="AM5" s="82">
        <v>0</v>
      </c>
      <c r="AN5" s="86" t="s">
        <v>240</v>
      </c>
      <c r="AO5" s="86" t="s">
        <v>244</v>
      </c>
      <c r="AP5" s="82" t="b">
        <v>0</v>
      </c>
      <c r="AQ5" s="86" t="s">
        <v>236</v>
      </c>
      <c r="AR5" s="82" t="s">
        <v>176</v>
      </c>
      <c r="AS5" s="82">
        <v>0</v>
      </c>
      <c r="AT5" s="82">
        <v>0</v>
      </c>
      <c r="AU5" s="82"/>
      <c r="AV5" s="82"/>
      <c r="AW5" s="82"/>
      <c r="AX5" s="82"/>
      <c r="AY5" s="82"/>
      <c r="AZ5" s="82"/>
      <c r="BA5" s="82"/>
      <c r="BB5" s="82"/>
      <c r="BC5">
        <v>5</v>
      </c>
      <c r="BD5" s="81" t="str">
        <f>REPLACE(INDEX(GroupVertices[Group],MATCH(Edges[[#This Row],[Vertex 1]],GroupVertices[Vertex],0)),1,1,"")</f>
        <v>1</v>
      </c>
      <c r="BE5" s="81" t="str">
        <f>REPLACE(INDEX(GroupVertices[Group],MATCH(Edges[[#This Row],[Vertex 2]],GroupVertices[Vertex],0)),1,1,"")</f>
        <v>1</v>
      </c>
    </row>
    <row r="6" spans="1:57" ht="45">
      <c r="A6" s="80" t="s">
        <v>214</v>
      </c>
      <c r="B6" s="80" t="s">
        <v>214</v>
      </c>
      <c r="C6" s="53" t="s">
        <v>320</v>
      </c>
      <c r="D6" s="54">
        <v>3</v>
      </c>
      <c r="E6" s="66" t="s">
        <v>132</v>
      </c>
      <c r="F6" s="55">
        <v>35</v>
      </c>
      <c r="G6" s="53"/>
      <c r="H6" s="57"/>
      <c r="I6" s="56"/>
      <c r="J6" s="56"/>
      <c r="K6" s="35" t="s">
        <v>65</v>
      </c>
      <c r="L6" s="79">
        <v>6</v>
      </c>
      <c r="M6" s="79"/>
      <c r="N6" s="63"/>
      <c r="O6" s="82" t="s">
        <v>176</v>
      </c>
      <c r="P6" s="84">
        <v>44288.62601851852</v>
      </c>
      <c r="Q6" s="82" t="s">
        <v>217</v>
      </c>
      <c r="R6" s="82"/>
      <c r="S6" s="82"/>
      <c r="T6" s="86" t="s">
        <v>222</v>
      </c>
      <c r="U6" s="87" t="str">
        <f>HYPERLINK("https://pbs.twimg.com/media/Ex-jXG3XIAknJvR.jpg")</f>
        <v>https://pbs.twimg.com/media/Ex-jXG3XIAknJvR.jpg</v>
      </c>
      <c r="V6" s="87" t="str">
        <f>HYPERLINK("https://pbs.twimg.com/media/Ex-jXG3XIAknJvR.jpg")</f>
        <v>https://pbs.twimg.com/media/Ex-jXG3XIAknJvR.jpg</v>
      </c>
      <c r="W6" s="84">
        <v>44288.62601851852</v>
      </c>
      <c r="X6" s="90">
        <v>44288</v>
      </c>
      <c r="Y6" s="86" t="s">
        <v>227</v>
      </c>
      <c r="Z6" s="87" t="str">
        <f>HYPERLINK("https://twitter.com/#!/chemicalsgreen/status/1377999630655488001")</f>
        <v>https://twitter.com/#!/chemicalsgreen/status/1377999630655488001</v>
      </c>
      <c r="AA6" s="82"/>
      <c r="AB6" s="82"/>
      <c r="AC6" s="86" t="s">
        <v>232</v>
      </c>
      <c r="AD6" s="82"/>
      <c r="AE6" s="82" t="b">
        <v>0</v>
      </c>
      <c r="AF6" s="82">
        <v>0</v>
      </c>
      <c r="AG6" s="86" t="s">
        <v>240</v>
      </c>
      <c r="AH6" s="82" t="b">
        <v>0</v>
      </c>
      <c r="AI6" s="82" t="s">
        <v>242</v>
      </c>
      <c r="AJ6" s="82"/>
      <c r="AK6" s="86" t="s">
        <v>240</v>
      </c>
      <c r="AL6" s="82" t="b">
        <v>0</v>
      </c>
      <c r="AM6" s="82">
        <v>0</v>
      </c>
      <c r="AN6" s="86" t="s">
        <v>240</v>
      </c>
      <c r="AO6" s="86" t="s">
        <v>244</v>
      </c>
      <c r="AP6" s="82" t="b">
        <v>0</v>
      </c>
      <c r="AQ6" s="86" t="s">
        <v>232</v>
      </c>
      <c r="AR6" s="82" t="s">
        <v>176</v>
      </c>
      <c r="AS6" s="82">
        <v>0</v>
      </c>
      <c r="AT6" s="82">
        <v>0</v>
      </c>
      <c r="AU6" s="82"/>
      <c r="AV6" s="82"/>
      <c r="AW6" s="82"/>
      <c r="AX6" s="82"/>
      <c r="AY6" s="82"/>
      <c r="AZ6" s="82"/>
      <c r="BA6" s="82"/>
      <c r="BB6" s="82"/>
      <c r="BC6">
        <v>5</v>
      </c>
      <c r="BD6" s="81" t="str">
        <f>REPLACE(INDEX(GroupVertices[Group],MATCH(Edges[[#This Row],[Vertex 1]],GroupVertices[Vertex],0)),1,1,"")</f>
        <v>1</v>
      </c>
      <c r="BE6" s="81" t="str">
        <f>REPLACE(INDEX(GroupVertices[Group],MATCH(Edges[[#This Row],[Vertex 2]],GroupVertices[Vertex],0)),1,1,"")</f>
        <v>1</v>
      </c>
    </row>
    <row r="7" spans="1:57" ht="45">
      <c r="A7" s="80" t="s">
        <v>214</v>
      </c>
      <c r="B7" s="80" t="s">
        <v>214</v>
      </c>
      <c r="C7" s="53" t="s">
        <v>320</v>
      </c>
      <c r="D7" s="54">
        <v>3</v>
      </c>
      <c r="E7" s="66" t="s">
        <v>132</v>
      </c>
      <c r="F7" s="55">
        <v>35</v>
      </c>
      <c r="G7" s="53"/>
      <c r="H7" s="57"/>
      <c r="I7" s="56"/>
      <c r="J7" s="56"/>
      <c r="K7" s="35" t="s">
        <v>65</v>
      </c>
      <c r="L7" s="79">
        <v>7</v>
      </c>
      <c r="M7" s="79"/>
      <c r="N7" s="63"/>
      <c r="O7" s="82" t="s">
        <v>176</v>
      </c>
      <c r="P7" s="84">
        <v>44291.62981481481</v>
      </c>
      <c r="Q7" s="82" t="s">
        <v>218</v>
      </c>
      <c r="R7" s="82"/>
      <c r="S7" s="82"/>
      <c r="T7" s="86" t="s">
        <v>223</v>
      </c>
      <c r="U7" s="82"/>
      <c r="V7" s="87" t="str">
        <f>HYPERLINK("http://pbs.twimg.com/profile_images/1326468266370494465/Mi0CKdut_normal.jpg")</f>
        <v>http://pbs.twimg.com/profile_images/1326468266370494465/Mi0CKdut_normal.jpg</v>
      </c>
      <c r="W7" s="84">
        <v>44291.62981481481</v>
      </c>
      <c r="X7" s="90">
        <v>44291</v>
      </c>
      <c r="Y7" s="86" t="s">
        <v>228</v>
      </c>
      <c r="Z7" s="87" t="str">
        <f>HYPERLINK("https://twitter.com/#!/chemicalsgreen/status/1379088169124167684")</f>
        <v>https://twitter.com/#!/chemicalsgreen/status/1379088169124167684</v>
      </c>
      <c r="AA7" s="82"/>
      <c r="AB7" s="82"/>
      <c r="AC7" s="86" t="s">
        <v>233</v>
      </c>
      <c r="AD7" s="86" t="s">
        <v>237</v>
      </c>
      <c r="AE7" s="82" t="b">
        <v>0</v>
      </c>
      <c r="AF7" s="82">
        <v>0</v>
      </c>
      <c r="AG7" s="86" t="s">
        <v>239</v>
      </c>
      <c r="AH7" s="82" t="b">
        <v>0</v>
      </c>
      <c r="AI7" s="82" t="s">
        <v>243</v>
      </c>
      <c r="AJ7" s="82"/>
      <c r="AK7" s="86" t="s">
        <v>240</v>
      </c>
      <c r="AL7" s="82" t="b">
        <v>0</v>
      </c>
      <c r="AM7" s="82">
        <v>0</v>
      </c>
      <c r="AN7" s="86" t="s">
        <v>240</v>
      </c>
      <c r="AO7" s="86" t="s">
        <v>244</v>
      </c>
      <c r="AP7" s="82" t="b">
        <v>0</v>
      </c>
      <c r="AQ7" s="86" t="s">
        <v>237</v>
      </c>
      <c r="AR7" s="82" t="s">
        <v>176</v>
      </c>
      <c r="AS7" s="82">
        <v>0</v>
      </c>
      <c r="AT7" s="82">
        <v>0</v>
      </c>
      <c r="AU7" s="82"/>
      <c r="AV7" s="82"/>
      <c r="AW7" s="82"/>
      <c r="AX7" s="82"/>
      <c r="AY7" s="82"/>
      <c r="AZ7" s="82"/>
      <c r="BA7" s="82"/>
      <c r="BB7" s="82"/>
      <c r="BC7">
        <v>5</v>
      </c>
      <c r="BD7" s="81" t="str">
        <f>REPLACE(INDEX(GroupVertices[Group],MATCH(Edges[[#This Row],[Vertex 1]],GroupVertices[Vertex],0)),1,1,"")</f>
        <v>1</v>
      </c>
      <c r="BE7" s="81" t="str">
        <f>REPLACE(INDEX(GroupVertices[Group],MATCH(Edges[[#This Row],[Vertex 2]],GroupVertices[Vertex],0)),1,1,"")</f>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245</v>
      </c>
      <c r="AE2" s="13" t="s">
        <v>246</v>
      </c>
      <c r="AF2" s="13" t="s">
        <v>247</v>
      </c>
      <c r="AG2" s="13" t="s">
        <v>248</v>
      </c>
      <c r="AH2" s="13" t="s">
        <v>249</v>
      </c>
      <c r="AI2" s="13" t="s">
        <v>250</v>
      </c>
      <c r="AJ2" s="13" t="s">
        <v>251</v>
      </c>
      <c r="AK2" s="13" t="s">
        <v>252</v>
      </c>
      <c r="AL2" s="13" t="s">
        <v>253</v>
      </c>
      <c r="AM2" s="13" t="s">
        <v>254</v>
      </c>
      <c r="AN2" s="13" t="s">
        <v>255</v>
      </c>
      <c r="AO2" s="13" t="s">
        <v>256</v>
      </c>
      <c r="AP2" s="13" t="s">
        <v>257</v>
      </c>
      <c r="AQ2" s="13" t="s">
        <v>258</v>
      </c>
      <c r="AR2" s="13" t="s">
        <v>259</v>
      </c>
      <c r="AS2" s="13" t="s">
        <v>260</v>
      </c>
      <c r="AT2" s="13" t="s">
        <v>194</v>
      </c>
      <c r="AU2" s="13" t="s">
        <v>261</v>
      </c>
      <c r="AV2" s="13" t="s">
        <v>262</v>
      </c>
      <c r="AW2" s="13" t="s">
        <v>263</v>
      </c>
      <c r="AX2" s="13" t="s">
        <v>264</v>
      </c>
      <c r="AY2" s="13" t="s">
        <v>265</v>
      </c>
      <c r="AZ2" s="13" t="s">
        <v>266</v>
      </c>
      <c r="BA2" s="13" t="s">
        <v>312</v>
      </c>
      <c r="BB2" s="3"/>
      <c r="BC2" s="3"/>
    </row>
    <row r="3" spans="1:55" ht="15" customHeight="1">
      <c r="A3" s="49" t="s">
        <v>214</v>
      </c>
      <c r="B3" s="53"/>
      <c r="C3" s="53"/>
      <c r="D3" s="54"/>
      <c r="E3" s="55"/>
      <c r="F3" s="91" t="str">
        <f>HYPERLINK("http://pbs.twimg.com/profile_images/1326468266370494465/Mi0CKdut_normal.jpg")</f>
        <v>http://pbs.twimg.com/profile_images/1326468266370494465/Mi0CKdut_normal.jpg</v>
      </c>
      <c r="G3" s="53"/>
      <c r="H3" s="57" t="s">
        <v>214</v>
      </c>
      <c r="I3" s="56"/>
      <c r="J3" s="56"/>
      <c r="K3" s="92" t="s">
        <v>271</v>
      </c>
      <c r="L3" s="59"/>
      <c r="M3" s="60">
        <v>4999.5</v>
      </c>
      <c r="N3" s="60">
        <v>4999.5</v>
      </c>
      <c r="O3" s="58"/>
      <c r="P3" s="61"/>
      <c r="Q3" s="61"/>
      <c r="R3" s="50"/>
      <c r="S3" s="50"/>
      <c r="T3" s="50"/>
      <c r="U3" s="50"/>
      <c r="V3" s="51"/>
      <c r="W3" s="51"/>
      <c r="X3" s="52"/>
      <c r="Y3" s="51"/>
      <c r="Z3" s="51"/>
      <c r="AA3" s="62">
        <v>3</v>
      </c>
      <c r="AB3" s="62"/>
      <c r="AC3" s="63"/>
      <c r="AD3" s="81" t="s">
        <v>267</v>
      </c>
      <c r="AE3" s="85" t="s">
        <v>239</v>
      </c>
      <c r="AF3" s="81">
        <v>0</v>
      </c>
      <c r="AG3" s="81">
        <v>149</v>
      </c>
      <c r="AH3" s="81">
        <v>546</v>
      </c>
      <c r="AI3" s="81">
        <v>75</v>
      </c>
      <c r="AJ3" s="81"/>
      <c r="AK3" s="81" t="s">
        <v>268</v>
      </c>
      <c r="AL3" s="81" t="s">
        <v>269</v>
      </c>
      <c r="AM3" s="88" t="str">
        <f>HYPERLINK("https://t.co/A2cP5jyxL8")</f>
        <v>https://t.co/A2cP5jyxL8</v>
      </c>
      <c r="AN3" s="81"/>
      <c r="AO3" s="83">
        <v>43119.44289351852</v>
      </c>
      <c r="AP3" s="88" t="str">
        <f>HYPERLINK("https://pbs.twimg.com/profile_banners/954301852404932608/1598382953")</f>
        <v>https://pbs.twimg.com/profile_banners/954301852404932608/1598382953</v>
      </c>
      <c r="AQ3" s="81" t="b">
        <v>0</v>
      </c>
      <c r="AR3" s="81" t="b">
        <v>0</v>
      </c>
      <c r="AS3" s="81" t="b">
        <v>0</v>
      </c>
      <c r="AT3" s="81"/>
      <c r="AU3" s="81">
        <v>1</v>
      </c>
      <c r="AV3" s="88" t="str">
        <f>HYPERLINK("http://abs.twimg.com/images/themes/theme1/bg.png")</f>
        <v>http://abs.twimg.com/images/themes/theme1/bg.png</v>
      </c>
      <c r="AW3" s="81" t="b">
        <v>0</v>
      </c>
      <c r="AX3" s="81" t="s">
        <v>270</v>
      </c>
      <c r="AY3" s="88" t="str">
        <f>HYPERLINK("https://twitter.com/chemicalsgreen")</f>
        <v>https://twitter.com/chemicalsgreen</v>
      </c>
      <c r="AZ3" s="81" t="s">
        <v>66</v>
      </c>
      <c r="BA3" s="81" t="str">
        <f>REPLACE(INDEX(GroupVertices[Group],MATCH(Vertices[[#This Row],[Vertex]],GroupVertices[Vertex],0)),1,1,"")</f>
        <v>1</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316</v>
      </c>
    </row>
    <row r="3" spans="1:25" ht="15">
      <c r="A3" s="80" t="s">
        <v>310</v>
      </c>
      <c r="B3" s="93" t="s">
        <v>311</v>
      </c>
      <c r="C3" s="93" t="s">
        <v>56</v>
      </c>
      <c r="D3" s="14"/>
      <c r="E3" s="14"/>
      <c r="F3" s="15" t="s">
        <v>310</v>
      </c>
      <c r="G3" s="77"/>
      <c r="H3" s="77"/>
      <c r="I3" s="64">
        <v>3</v>
      </c>
      <c r="J3" s="64"/>
      <c r="K3" s="50">
        <v>1</v>
      </c>
      <c r="L3" s="50">
        <v>0</v>
      </c>
      <c r="M3" s="50">
        <v>5</v>
      </c>
      <c r="N3" s="50">
        <v>5</v>
      </c>
      <c r="O3" s="50">
        <v>5</v>
      </c>
      <c r="P3" s="51" t="s">
        <v>315</v>
      </c>
      <c r="Q3" s="51" t="s">
        <v>315</v>
      </c>
      <c r="R3" s="50">
        <v>1</v>
      </c>
      <c r="S3" s="50">
        <v>1</v>
      </c>
      <c r="T3" s="50">
        <v>1</v>
      </c>
      <c r="U3" s="50">
        <v>5</v>
      </c>
      <c r="V3" s="50">
        <v>0</v>
      </c>
      <c r="W3" s="51">
        <v>0</v>
      </c>
      <c r="X3" s="51" t="s">
        <v>315</v>
      </c>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310</v>
      </c>
      <c r="B2" s="85" t="s">
        <v>214</v>
      </c>
      <c r="C2" s="81">
        <f>VLOOKUP(GroupVertices[[#This Row],[Vertex]],Vertices[],MATCH("ID",Vertices[[#Headers],[Vertex]:[Vertex Group]],0),FALSE)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309</v>
      </c>
      <c r="BD2" s="13" t="s">
        <v>313</v>
      </c>
      <c r="BE2" s="13" t="s">
        <v>314</v>
      </c>
    </row>
    <row r="3" spans="1:57" ht="15" customHeight="1">
      <c r="A3" s="80" t="s">
        <v>214</v>
      </c>
      <c r="B3" s="80" t="s">
        <v>214</v>
      </c>
      <c r="C3" s="53"/>
      <c r="D3" s="54"/>
      <c r="E3" s="66"/>
      <c r="F3" s="55"/>
      <c r="G3" s="53"/>
      <c r="H3" s="57"/>
      <c r="I3" s="56"/>
      <c r="J3" s="56"/>
      <c r="K3" s="35" t="s">
        <v>65</v>
      </c>
      <c r="L3" s="62">
        <v>3</v>
      </c>
      <c r="M3" s="62"/>
      <c r="N3" s="63"/>
      <c r="O3" s="81" t="s">
        <v>176</v>
      </c>
      <c r="P3" s="83">
        <v>44281.62306712963</v>
      </c>
      <c r="Q3" s="81" t="s">
        <v>219</v>
      </c>
      <c r="R3" s="81"/>
      <c r="S3" s="81"/>
      <c r="T3" s="85" t="s">
        <v>224</v>
      </c>
      <c r="U3" s="81"/>
      <c r="V3" s="88" t="str">
        <f>HYPERLINK("http://pbs.twimg.com/profile_images/1326468266370494465/Mi0CKdut_normal.jpg")</f>
        <v>http://pbs.twimg.com/profile_images/1326468266370494465/Mi0CKdut_normal.jpg</v>
      </c>
      <c r="W3" s="83">
        <v>44281.62306712963</v>
      </c>
      <c r="X3" s="89">
        <v>44281</v>
      </c>
      <c r="Y3" s="85" t="s">
        <v>229</v>
      </c>
      <c r="Z3" s="88" t="str">
        <f>HYPERLINK("https://twitter.com/#!/chemicalsgreen/status/1375461847441231875")</f>
        <v>https://twitter.com/#!/chemicalsgreen/status/1375461847441231875</v>
      </c>
      <c r="AA3" s="81"/>
      <c r="AB3" s="81"/>
      <c r="AC3" s="85" t="s">
        <v>234</v>
      </c>
      <c r="AD3" s="85" t="s">
        <v>238</v>
      </c>
      <c r="AE3" s="81" t="b">
        <v>0</v>
      </c>
      <c r="AF3" s="81">
        <v>1</v>
      </c>
      <c r="AG3" s="85" t="s">
        <v>239</v>
      </c>
      <c r="AH3" s="81" t="b">
        <v>0</v>
      </c>
      <c r="AI3" s="81" t="s">
        <v>241</v>
      </c>
      <c r="AJ3" s="81"/>
      <c r="AK3" s="85" t="s">
        <v>240</v>
      </c>
      <c r="AL3" s="81" t="b">
        <v>0</v>
      </c>
      <c r="AM3" s="81">
        <v>0</v>
      </c>
      <c r="AN3" s="85" t="s">
        <v>240</v>
      </c>
      <c r="AO3" s="85" t="s">
        <v>244</v>
      </c>
      <c r="AP3" s="81" t="b">
        <v>0</v>
      </c>
      <c r="AQ3" s="85" t="s">
        <v>238</v>
      </c>
      <c r="AR3" s="81" t="s">
        <v>176</v>
      </c>
      <c r="AS3" s="81">
        <v>0</v>
      </c>
      <c r="AT3" s="81">
        <v>0</v>
      </c>
      <c r="AU3" s="81"/>
      <c r="AV3" s="81"/>
      <c r="AW3" s="81"/>
      <c r="AX3" s="81"/>
      <c r="AY3" s="81"/>
      <c r="AZ3" s="81"/>
      <c r="BA3" s="81"/>
      <c r="BB3" s="81"/>
      <c r="BC3">
        <v>5</v>
      </c>
      <c r="BD3" s="81" t="str">
        <f>REPLACE(INDEX(GroupVertices[Group],MATCH(Edges11[[#This Row],[Vertex 1]],GroupVertices[Vertex],0)),1,1,"")</f>
        <v>1</v>
      </c>
      <c r="BE3" s="81" t="str">
        <f>REPLACE(INDEX(GroupVertices[Group],MATCH(Edges11[[#This Row],[Vertex 2]],GroupVertices[Vertex],0)),1,1,"")</f>
        <v>1</v>
      </c>
    </row>
    <row r="4" spans="1:57" ht="15" customHeight="1">
      <c r="A4" s="80" t="s">
        <v>214</v>
      </c>
      <c r="B4" s="80" t="s">
        <v>214</v>
      </c>
      <c r="C4" s="53"/>
      <c r="D4" s="54"/>
      <c r="E4" s="66"/>
      <c r="F4" s="55"/>
      <c r="G4" s="53"/>
      <c r="H4" s="57"/>
      <c r="I4" s="56"/>
      <c r="J4" s="56"/>
      <c r="K4" s="35" t="s">
        <v>65</v>
      </c>
      <c r="L4" s="79">
        <v>4</v>
      </c>
      <c r="M4" s="79"/>
      <c r="N4" s="63"/>
      <c r="O4" s="82" t="s">
        <v>176</v>
      </c>
      <c r="P4" s="84">
        <v>44284.62517361111</v>
      </c>
      <c r="Q4" s="82" t="s">
        <v>215</v>
      </c>
      <c r="R4" s="82"/>
      <c r="S4" s="82"/>
      <c r="T4" s="86" t="s">
        <v>220</v>
      </c>
      <c r="U4" s="82"/>
      <c r="V4" s="87" t="str">
        <f>HYPERLINK("http://pbs.twimg.com/profile_images/1326468266370494465/Mi0CKdut_normal.jpg")</f>
        <v>http://pbs.twimg.com/profile_images/1326468266370494465/Mi0CKdut_normal.jpg</v>
      </c>
      <c r="W4" s="84">
        <v>44284.62517361111</v>
      </c>
      <c r="X4" s="90">
        <v>44284</v>
      </c>
      <c r="Y4" s="86" t="s">
        <v>225</v>
      </c>
      <c r="Z4" s="87" t="str">
        <f>HYPERLINK("https://twitter.com/#!/chemicalsgreen/status/1376549773554167810")</f>
        <v>https://twitter.com/#!/chemicalsgreen/status/1376549773554167810</v>
      </c>
      <c r="AA4" s="82"/>
      <c r="AB4" s="82"/>
      <c r="AC4" s="86" t="s">
        <v>230</v>
      </c>
      <c r="AD4" s="86" t="s">
        <v>235</v>
      </c>
      <c r="AE4" s="82" t="b">
        <v>0</v>
      </c>
      <c r="AF4" s="82">
        <v>1</v>
      </c>
      <c r="AG4" s="86" t="s">
        <v>239</v>
      </c>
      <c r="AH4" s="82" t="b">
        <v>0</v>
      </c>
      <c r="AI4" s="82" t="s">
        <v>241</v>
      </c>
      <c r="AJ4" s="82"/>
      <c r="AK4" s="86" t="s">
        <v>240</v>
      </c>
      <c r="AL4" s="82" t="b">
        <v>0</v>
      </c>
      <c r="AM4" s="82">
        <v>0</v>
      </c>
      <c r="AN4" s="86" t="s">
        <v>240</v>
      </c>
      <c r="AO4" s="86" t="s">
        <v>244</v>
      </c>
      <c r="AP4" s="82" t="b">
        <v>0</v>
      </c>
      <c r="AQ4" s="86" t="s">
        <v>235</v>
      </c>
      <c r="AR4" s="82" t="s">
        <v>176</v>
      </c>
      <c r="AS4" s="82">
        <v>0</v>
      </c>
      <c r="AT4" s="82">
        <v>0</v>
      </c>
      <c r="AU4" s="82"/>
      <c r="AV4" s="82"/>
      <c r="AW4" s="82"/>
      <c r="AX4" s="82"/>
      <c r="AY4" s="82"/>
      <c r="AZ4" s="82"/>
      <c r="BA4" s="82"/>
      <c r="BB4" s="82"/>
      <c r="BC4">
        <v>5</v>
      </c>
      <c r="BD4" s="81" t="str">
        <f>REPLACE(INDEX(GroupVertices[Group],MATCH(Edges11[[#This Row],[Vertex 1]],GroupVertices[Vertex],0)),1,1,"")</f>
        <v>1</v>
      </c>
      <c r="BE4" s="81" t="str">
        <f>REPLACE(INDEX(GroupVertices[Group],MATCH(Edges11[[#This Row],[Vertex 2]],GroupVertices[Vertex],0)),1,1,"")</f>
        <v>1</v>
      </c>
    </row>
    <row r="5" spans="1:57" ht="15">
      <c r="A5" s="80" t="s">
        <v>214</v>
      </c>
      <c r="B5" s="80" t="s">
        <v>214</v>
      </c>
      <c r="C5" s="53"/>
      <c r="D5" s="54"/>
      <c r="E5" s="66"/>
      <c r="F5" s="55"/>
      <c r="G5" s="53"/>
      <c r="H5" s="57"/>
      <c r="I5" s="56"/>
      <c r="J5" s="56"/>
      <c r="K5" s="35" t="s">
        <v>65</v>
      </c>
      <c r="L5" s="79">
        <v>5</v>
      </c>
      <c r="M5" s="79"/>
      <c r="N5" s="63"/>
      <c r="O5" s="82" t="s">
        <v>176</v>
      </c>
      <c r="P5" s="84">
        <v>44287.76596064815</v>
      </c>
      <c r="Q5" s="82" t="s">
        <v>216</v>
      </c>
      <c r="R5" s="82"/>
      <c r="S5" s="82"/>
      <c r="T5" s="86" t="s">
        <v>221</v>
      </c>
      <c r="U5" s="82"/>
      <c r="V5" s="87" t="str">
        <f>HYPERLINK("http://pbs.twimg.com/profile_images/1326468266370494465/Mi0CKdut_normal.jpg")</f>
        <v>http://pbs.twimg.com/profile_images/1326468266370494465/Mi0CKdut_normal.jpg</v>
      </c>
      <c r="W5" s="84">
        <v>44287.76596064815</v>
      </c>
      <c r="X5" s="90">
        <v>44287</v>
      </c>
      <c r="Y5" s="86" t="s">
        <v>226</v>
      </c>
      <c r="Z5" s="87" t="str">
        <f>HYPERLINK("https://twitter.com/#!/chemicalsgreen/status/1377687954731249666")</f>
        <v>https://twitter.com/#!/chemicalsgreen/status/1377687954731249666</v>
      </c>
      <c r="AA5" s="82"/>
      <c r="AB5" s="82"/>
      <c r="AC5" s="86" t="s">
        <v>231</v>
      </c>
      <c r="AD5" s="86" t="s">
        <v>236</v>
      </c>
      <c r="AE5" s="82" t="b">
        <v>0</v>
      </c>
      <c r="AF5" s="82">
        <v>0</v>
      </c>
      <c r="AG5" s="86" t="s">
        <v>239</v>
      </c>
      <c r="AH5" s="82" t="b">
        <v>0</v>
      </c>
      <c r="AI5" s="82" t="s">
        <v>241</v>
      </c>
      <c r="AJ5" s="82"/>
      <c r="AK5" s="86" t="s">
        <v>240</v>
      </c>
      <c r="AL5" s="82" t="b">
        <v>0</v>
      </c>
      <c r="AM5" s="82">
        <v>0</v>
      </c>
      <c r="AN5" s="86" t="s">
        <v>240</v>
      </c>
      <c r="AO5" s="86" t="s">
        <v>244</v>
      </c>
      <c r="AP5" s="82" t="b">
        <v>0</v>
      </c>
      <c r="AQ5" s="86" t="s">
        <v>236</v>
      </c>
      <c r="AR5" s="82" t="s">
        <v>176</v>
      </c>
      <c r="AS5" s="82">
        <v>0</v>
      </c>
      <c r="AT5" s="82">
        <v>0</v>
      </c>
      <c r="AU5" s="82"/>
      <c r="AV5" s="82"/>
      <c r="AW5" s="82"/>
      <c r="AX5" s="82"/>
      <c r="AY5" s="82"/>
      <c r="AZ5" s="82"/>
      <c r="BA5" s="82"/>
      <c r="BB5" s="82"/>
      <c r="BC5">
        <v>5</v>
      </c>
      <c r="BD5" s="81" t="str">
        <f>REPLACE(INDEX(GroupVertices[Group],MATCH(Edges11[[#This Row],[Vertex 1]],GroupVertices[Vertex],0)),1,1,"")</f>
        <v>1</v>
      </c>
      <c r="BE5" s="81" t="str">
        <f>REPLACE(INDEX(GroupVertices[Group],MATCH(Edges11[[#This Row],[Vertex 2]],GroupVertices[Vertex],0)),1,1,"")</f>
        <v>1</v>
      </c>
    </row>
    <row r="6" spans="1:57" ht="15">
      <c r="A6" s="80" t="s">
        <v>214</v>
      </c>
      <c r="B6" s="80" t="s">
        <v>214</v>
      </c>
      <c r="C6" s="53"/>
      <c r="D6" s="54"/>
      <c r="E6" s="66"/>
      <c r="F6" s="55"/>
      <c r="G6" s="53"/>
      <c r="H6" s="57"/>
      <c r="I6" s="56"/>
      <c r="J6" s="56"/>
      <c r="K6" s="35" t="s">
        <v>65</v>
      </c>
      <c r="L6" s="79">
        <v>6</v>
      </c>
      <c r="M6" s="79"/>
      <c r="N6" s="63"/>
      <c r="O6" s="82" t="s">
        <v>176</v>
      </c>
      <c r="P6" s="84">
        <v>44288.62601851852</v>
      </c>
      <c r="Q6" s="82" t="s">
        <v>217</v>
      </c>
      <c r="R6" s="82"/>
      <c r="S6" s="82"/>
      <c r="T6" s="86" t="s">
        <v>222</v>
      </c>
      <c r="U6" s="87" t="str">
        <f>HYPERLINK("https://pbs.twimg.com/media/Ex-jXG3XIAknJvR.jpg")</f>
        <v>https://pbs.twimg.com/media/Ex-jXG3XIAknJvR.jpg</v>
      </c>
      <c r="V6" s="87" t="str">
        <f>HYPERLINK("https://pbs.twimg.com/media/Ex-jXG3XIAknJvR.jpg")</f>
        <v>https://pbs.twimg.com/media/Ex-jXG3XIAknJvR.jpg</v>
      </c>
      <c r="W6" s="84">
        <v>44288.62601851852</v>
      </c>
      <c r="X6" s="90">
        <v>44288</v>
      </c>
      <c r="Y6" s="86" t="s">
        <v>227</v>
      </c>
      <c r="Z6" s="87" t="str">
        <f>HYPERLINK("https://twitter.com/#!/chemicalsgreen/status/1377999630655488001")</f>
        <v>https://twitter.com/#!/chemicalsgreen/status/1377999630655488001</v>
      </c>
      <c r="AA6" s="82"/>
      <c r="AB6" s="82"/>
      <c r="AC6" s="86" t="s">
        <v>232</v>
      </c>
      <c r="AD6" s="82"/>
      <c r="AE6" s="82" t="b">
        <v>0</v>
      </c>
      <c r="AF6" s="82">
        <v>0</v>
      </c>
      <c r="AG6" s="86" t="s">
        <v>240</v>
      </c>
      <c r="AH6" s="82" t="b">
        <v>0</v>
      </c>
      <c r="AI6" s="82" t="s">
        <v>242</v>
      </c>
      <c r="AJ6" s="82"/>
      <c r="AK6" s="86" t="s">
        <v>240</v>
      </c>
      <c r="AL6" s="82" t="b">
        <v>0</v>
      </c>
      <c r="AM6" s="82">
        <v>0</v>
      </c>
      <c r="AN6" s="86" t="s">
        <v>240</v>
      </c>
      <c r="AO6" s="86" t="s">
        <v>244</v>
      </c>
      <c r="AP6" s="82" t="b">
        <v>0</v>
      </c>
      <c r="AQ6" s="86" t="s">
        <v>232</v>
      </c>
      <c r="AR6" s="82" t="s">
        <v>176</v>
      </c>
      <c r="AS6" s="82">
        <v>0</v>
      </c>
      <c r="AT6" s="82">
        <v>0</v>
      </c>
      <c r="AU6" s="82"/>
      <c r="AV6" s="82"/>
      <c r="AW6" s="82"/>
      <c r="AX6" s="82"/>
      <c r="AY6" s="82"/>
      <c r="AZ6" s="82"/>
      <c r="BA6" s="82"/>
      <c r="BB6" s="82"/>
      <c r="BC6">
        <v>5</v>
      </c>
      <c r="BD6" s="81" t="str">
        <f>REPLACE(INDEX(GroupVertices[Group],MATCH(Edges11[[#This Row],[Vertex 1]],GroupVertices[Vertex],0)),1,1,"")</f>
        <v>1</v>
      </c>
      <c r="BE6" s="81" t="str">
        <f>REPLACE(INDEX(GroupVertices[Group],MATCH(Edges11[[#This Row],[Vertex 2]],GroupVertices[Vertex],0)),1,1,"")</f>
        <v>1</v>
      </c>
    </row>
    <row r="7" spans="1:57" ht="15">
      <c r="A7" s="80" t="s">
        <v>214</v>
      </c>
      <c r="B7" s="80" t="s">
        <v>214</v>
      </c>
      <c r="C7" s="53"/>
      <c r="D7" s="54"/>
      <c r="E7" s="66"/>
      <c r="F7" s="55"/>
      <c r="G7" s="53"/>
      <c r="H7" s="57"/>
      <c r="I7" s="56"/>
      <c r="J7" s="56"/>
      <c r="K7" s="35" t="s">
        <v>65</v>
      </c>
      <c r="L7" s="79">
        <v>7</v>
      </c>
      <c r="M7" s="79"/>
      <c r="N7" s="63"/>
      <c r="O7" s="82" t="s">
        <v>176</v>
      </c>
      <c r="P7" s="84">
        <v>44291.62981481481</v>
      </c>
      <c r="Q7" s="82" t="s">
        <v>218</v>
      </c>
      <c r="R7" s="82"/>
      <c r="S7" s="82"/>
      <c r="T7" s="86" t="s">
        <v>223</v>
      </c>
      <c r="U7" s="82"/>
      <c r="V7" s="87" t="str">
        <f>HYPERLINK("http://pbs.twimg.com/profile_images/1326468266370494465/Mi0CKdut_normal.jpg")</f>
        <v>http://pbs.twimg.com/profile_images/1326468266370494465/Mi0CKdut_normal.jpg</v>
      </c>
      <c r="W7" s="84">
        <v>44291.62981481481</v>
      </c>
      <c r="X7" s="90">
        <v>44291</v>
      </c>
      <c r="Y7" s="86" t="s">
        <v>228</v>
      </c>
      <c r="Z7" s="87" t="str">
        <f>HYPERLINK("https://twitter.com/#!/chemicalsgreen/status/1379088169124167684")</f>
        <v>https://twitter.com/#!/chemicalsgreen/status/1379088169124167684</v>
      </c>
      <c r="AA7" s="82"/>
      <c r="AB7" s="82"/>
      <c r="AC7" s="86" t="s">
        <v>233</v>
      </c>
      <c r="AD7" s="86" t="s">
        <v>237</v>
      </c>
      <c r="AE7" s="82" t="b">
        <v>0</v>
      </c>
      <c r="AF7" s="82">
        <v>0</v>
      </c>
      <c r="AG7" s="86" t="s">
        <v>239</v>
      </c>
      <c r="AH7" s="82" t="b">
        <v>0</v>
      </c>
      <c r="AI7" s="82" t="s">
        <v>243</v>
      </c>
      <c r="AJ7" s="82"/>
      <c r="AK7" s="86" t="s">
        <v>240</v>
      </c>
      <c r="AL7" s="82" t="b">
        <v>0</v>
      </c>
      <c r="AM7" s="82">
        <v>0</v>
      </c>
      <c r="AN7" s="86" t="s">
        <v>240</v>
      </c>
      <c r="AO7" s="86" t="s">
        <v>244</v>
      </c>
      <c r="AP7" s="82" t="b">
        <v>0</v>
      </c>
      <c r="AQ7" s="86" t="s">
        <v>237</v>
      </c>
      <c r="AR7" s="82" t="s">
        <v>176</v>
      </c>
      <c r="AS7" s="82">
        <v>0</v>
      </c>
      <c r="AT7" s="82">
        <v>0</v>
      </c>
      <c r="AU7" s="82"/>
      <c r="AV7" s="82"/>
      <c r="AW7" s="82"/>
      <c r="AX7" s="82"/>
      <c r="AY7" s="82"/>
      <c r="AZ7" s="82"/>
      <c r="BA7" s="82"/>
      <c r="BB7" s="82"/>
      <c r="BC7">
        <v>5</v>
      </c>
      <c r="BD7" s="81" t="str">
        <f>REPLACE(INDEX(GroupVertices[Group],MATCH(Edges11[[#This Row],[Vertex 1]],GroupVertices[Vertex],0)),1,1,"")</f>
        <v>1</v>
      </c>
      <c r="BE7" s="81" t="str">
        <f>REPLACE(INDEX(GroupVertices[Group],MATCH(Edges11[[#This Row],[Vertex 2]],GroupVertices[Vertex],0)),1,1,"")</f>
        <v>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274</v>
      </c>
      <c r="K7" s="13" t="s">
        <v>275</v>
      </c>
    </row>
    <row r="8" spans="1:11" ht="409.5">
      <c r="A8"/>
      <c r="B8">
        <v>2</v>
      </c>
      <c r="C8">
        <v>2</v>
      </c>
      <c r="D8" t="s">
        <v>61</v>
      </c>
      <c r="E8" t="s">
        <v>61</v>
      </c>
      <c r="H8" t="s">
        <v>73</v>
      </c>
      <c r="J8" t="s">
        <v>276</v>
      </c>
      <c r="K8" s="13" t="s">
        <v>277</v>
      </c>
    </row>
    <row r="9" spans="1:11" ht="409.5">
      <c r="A9"/>
      <c r="B9">
        <v>3</v>
      </c>
      <c r="C9">
        <v>4</v>
      </c>
      <c r="D9" t="s">
        <v>62</v>
      </c>
      <c r="E9" t="s">
        <v>62</v>
      </c>
      <c r="H9" t="s">
        <v>74</v>
      </c>
      <c r="J9" t="s">
        <v>278</v>
      </c>
      <c r="K9" s="13" t="s">
        <v>279</v>
      </c>
    </row>
    <row r="10" spans="1:11" ht="409.5">
      <c r="A10"/>
      <c r="B10">
        <v>4</v>
      </c>
      <c r="D10" t="s">
        <v>63</v>
      </c>
      <c r="E10" t="s">
        <v>63</v>
      </c>
      <c r="H10" t="s">
        <v>75</v>
      </c>
      <c r="J10" t="s">
        <v>280</v>
      </c>
      <c r="K10" s="13" t="s">
        <v>281</v>
      </c>
    </row>
    <row r="11" spans="1:11" ht="15">
      <c r="A11"/>
      <c r="B11">
        <v>5</v>
      </c>
      <c r="D11" t="s">
        <v>46</v>
      </c>
      <c r="E11">
        <v>1</v>
      </c>
      <c r="H11" t="s">
        <v>76</v>
      </c>
      <c r="J11" t="s">
        <v>282</v>
      </c>
      <c r="K11" t="s">
        <v>283</v>
      </c>
    </row>
    <row r="12" spans="1:11" ht="15">
      <c r="A12"/>
      <c r="B12"/>
      <c r="D12" t="s">
        <v>64</v>
      </c>
      <c r="E12">
        <v>2</v>
      </c>
      <c r="H12">
        <v>0</v>
      </c>
      <c r="J12" t="s">
        <v>284</v>
      </c>
      <c r="K12" t="s">
        <v>285</v>
      </c>
    </row>
    <row r="13" spans="1:11" ht="15">
      <c r="A13"/>
      <c r="B13"/>
      <c r="D13">
        <v>1</v>
      </c>
      <c r="E13">
        <v>3</v>
      </c>
      <c r="H13">
        <v>1</v>
      </c>
      <c r="J13" t="s">
        <v>286</v>
      </c>
      <c r="K13" t="s">
        <v>287</v>
      </c>
    </row>
    <row r="14" spans="4:11" ht="15">
      <c r="D14">
        <v>2</v>
      </c>
      <c r="E14">
        <v>4</v>
      </c>
      <c r="H14">
        <v>2</v>
      </c>
      <c r="J14" t="s">
        <v>288</v>
      </c>
      <c r="K14" t="s">
        <v>289</v>
      </c>
    </row>
    <row r="15" spans="4:11" ht="15">
      <c r="D15">
        <v>3</v>
      </c>
      <c r="E15">
        <v>5</v>
      </c>
      <c r="H15">
        <v>3</v>
      </c>
      <c r="J15" t="s">
        <v>290</v>
      </c>
      <c r="K15" t="s">
        <v>291</v>
      </c>
    </row>
    <row r="16" spans="4:11" ht="15">
      <c r="D16">
        <v>4</v>
      </c>
      <c r="E16">
        <v>6</v>
      </c>
      <c r="H16">
        <v>4</v>
      </c>
      <c r="J16" t="s">
        <v>292</v>
      </c>
      <c r="K16" t="s">
        <v>293</v>
      </c>
    </row>
    <row r="17" spans="4:11" ht="15">
      <c r="D17">
        <v>5</v>
      </c>
      <c r="E17">
        <v>7</v>
      </c>
      <c r="H17">
        <v>5</v>
      </c>
      <c r="J17" t="s">
        <v>294</v>
      </c>
      <c r="K17" t="s">
        <v>295</v>
      </c>
    </row>
    <row r="18" spans="4:11" ht="15">
      <c r="D18">
        <v>6</v>
      </c>
      <c r="E18">
        <v>8</v>
      </c>
      <c r="H18">
        <v>6</v>
      </c>
      <c r="J18" t="s">
        <v>296</v>
      </c>
      <c r="K18" t="s">
        <v>297</v>
      </c>
    </row>
    <row r="19" spans="4:11" ht="15">
      <c r="D19">
        <v>7</v>
      </c>
      <c r="E19">
        <v>9</v>
      </c>
      <c r="H19">
        <v>7</v>
      </c>
      <c r="J19" t="s">
        <v>298</v>
      </c>
      <c r="K19" t="s">
        <v>299</v>
      </c>
    </row>
    <row r="20" spans="4:11" ht="15">
      <c r="D20">
        <v>8</v>
      </c>
      <c r="H20">
        <v>8</v>
      </c>
      <c r="J20" t="s">
        <v>300</v>
      </c>
      <c r="K20" t="s">
        <v>301</v>
      </c>
    </row>
    <row r="21" spans="4:11" ht="409.5">
      <c r="D21">
        <v>9</v>
      </c>
      <c r="H21">
        <v>9</v>
      </c>
      <c r="J21" t="s">
        <v>302</v>
      </c>
      <c r="K21" s="13" t="s">
        <v>303</v>
      </c>
    </row>
    <row r="22" spans="4:11" ht="409.5">
      <c r="D22">
        <v>10</v>
      </c>
      <c r="J22" t="s">
        <v>304</v>
      </c>
      <c r="K22" s="13" t="s">
        <v>305</v>
      </c>
    </row>
    <row r="23" spans="4:11" ht="409.5">
      <c r="D23">
        <v>11</v>
      </c>
      <c r="J23" t="s">
        <v>306</v>
      </c>
      <c r="K23" s="13" t="s">
        <v>324</v>
      </c>
    </row>
    <row r="24" spans="10:11" ht="409.5">
      <c r="J24" t="s">
        <v>307</v>
      </c>
      <c r="K24" s="13" t="s">
        <v>323</v>
      </c>
    </row>
    <row r="25" spans="10:11" ht="15">
      <c r="J25" t="s">
        <v>308</v>
      </c>
      <c r="K25" t="b">
        <v>0</v>
      </c>
    </row>
    <row r="26" spans="10:11" ht="15">
      <c r="J26" t="s">
        <v>321</v>
      </c>
      <c r="K26" t="s">
        <v>322</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94" t="s">
        <v>318</v>
      </c>
      <c r="B25" t="s">
        <v>317</v>
      </c>
    </row>
    <row r="26" spans="1:2" ht="15">
      <c r="A26" s="95">
        <v>44281.62306712963</v>
      </c>
      <c r="B26" s="3">
        <v>1</v>
      </c>
    </row>
    <row r="27" spans="1:2" ht="15">
      <c r="A27" s="95">
        <v>44284.62517361111</v>
      </c>
      <c r="B27" s="3">
        <v>1</v>
      </c>
    </row>
    <row r="28" spans="1:2" ht="15">
      <c r="A28" s="95">
        <v>44287.76596064815</v>
      </c>
      <c r="B28" s="3">
        <v>1</v>
      </c>
    </row>
    <row r="29" spans="1:2" ht="15">
      <c r="A29" s="95">
        <v>44288.62601851852</v>
      </c>
      <c r="B29" s="3">
        <v>1</v>
      </c>
    </row>
    <row r="30" spans="1:2" ht="15">
      <c r="A30" s="95">
        <v>44291.62981481481</v>
      </c>
      <c r="B30" s="3">
        <v>1</v>
      </c>
    </row>
    <row r="31" spans="1:2" ht="15">
      <c r="A31" s="95" t="s">
        <v>319</v>
      </c>
      <c r="B31"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2021-04-09T14:56:52Z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