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<sst xmlns="http://schemas.openxmlformats.org/spreadsheetml/2006/main" count="21851" uniqueCount="8319">
  <si>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</si>
  <si>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</si>
  <si>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</si>
  <si>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</si>
  <si>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</si>
  <si>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</si>
  <si>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</si>
  <si>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</si>
  <si>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</si>
  <si>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</si>
  <si>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</si>
  <si>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</si>
  <si>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</si>
  <si>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</si>
  <si>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</si>
  <si>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</si>
  <si>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</si>
  <si>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</si>
  <si>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</si>
  <si>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</si>
  <si>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</si>
  <si>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</si>
  <si>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</si>
  <si>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</si>
  <si>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</si>
  <si>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</si>
  <si>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</si>
  <si>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</si>
  <si>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</si>
  <si>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</si>
  <si>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</si>
  <si>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</si>
  <si>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</si>
  <si>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</si>
  <si>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</si>
  <si>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</si>
  <si>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</si>
  <si>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</si>
  <si>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</si>
  <si>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</si>
  <si>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</si>
  <si>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</si>
  <si>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</si>
  <si>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</si>
  <si>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</si>
  <si>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</si>
  <si>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</si>
  <si>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</si>
  <si>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</si>
  <si>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</si>
  <si>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</si>
  <si>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</si>
  <si>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</si>
  <si>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</si>
  <si>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</si>
  <si>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</si>
  <si>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</si>
  <si>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</si>
  <si>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</si>
  <si>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</si>
  <si>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</si>
  <si>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</si>
  <si>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</si>
  <si>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</si>
  <si>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</si>
  <si>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</si>
  <si>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</si>
  <si>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</si>
  <si>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</si>
  <si>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</si>
  <si>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</si>
  <si>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</si>
  <si>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</si>
  <si>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</si>
  <si>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</si>
  <si>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</si>
  <si>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</si>
  <si>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</si>
  <si>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</si>
  <si>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</si>
  <si>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</si>
  <si>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</si>
  <si>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</si>
  <si>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</si>
  <si>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</si>
  <si>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</si>
  <si>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</si>
  <si>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</si>
  <si>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</si>
  <si>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</si>
  <si>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</si>
  <si>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</si>
  <si>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</si>
  <si>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</si>
  <si>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</si>
  <si>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</si>
  <si>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</si>
  <si>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</si>
  <si>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</si>
  <si>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</si>
  <si>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</si>
  <si>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</si>
  <si>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</si>
  <si>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</si>
  <si>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</si>
  <si>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</si>
  <si>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</si>
  <si>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</si>
  <si>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</si>
  <si>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</si>
  <si>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</si>
  <si>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</si>
  <si>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</si>
  <si>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</si>
  <si>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</si>
  <si>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</si>
  <si>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</si>
  <si>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</si>
  <si>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</si>
  <si>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</si>
  <si>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</si>
  <si>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</si>
  <si>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</si>
  <si>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</si>
  <si>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</si>
  <si>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</si>
  <si>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</si>
  <si>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</si>
  <si>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</si>
  <si>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</si>
  <si>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</si>
  <si>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</si>
  <si>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</si>
  <si>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</si>
  <si>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</si>
  <si>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</si>
  <si>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</si>
  <si>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</si>
  <si>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</si>
  <si>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</si>
  <si>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</si>
  <si>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</si>
  <si>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</si>
  <si>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</si>
  <si>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</si>
  <si>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</si>
  <si>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</si>
  <si>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</si>
  <si>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</si>
  <si>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</si>
  <si>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</si>
  <si>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</si>
  <si>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</si>
  <si>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</si>
  <si>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</si>
  <si>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</si>
  <si>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</si>
  <si>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</si>
  <si>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</si>
  <si>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</si>
  <si>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</si>
  <si>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</si>
  <si>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</si>
  <si>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</si>
  <si>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</si>
  <si>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</si>
  <si>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</si>
  <si>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</si>
  <si>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</si>
  <si>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</si>
  <si>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</si>
  <si>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</si>
  <si>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</si>
  <si>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</si>
  <si>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</si>
  <si>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</si>
  <si>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</si>
  <si>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</si>
  <si>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</si>
  <si>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</si>
  <si>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</si>
  <si>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</si>
  <si>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</si>
  <si>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</si>
  <si>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</si>
  <si>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</si>
  <si>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</si>
  <si>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</si>
  <si>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</si>
  <si>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</si>
  <si>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</si>
  <si>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</si>
  <si>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</si>
  <si>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</si>
  <si>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</si>
  <si>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</si>
  <si>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</si>
  <si>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</si>
  <si>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</si>
  <si>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</si>
  <si>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</si>
  <si>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</si>
  <si>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</si>
  <si>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</si>
  <si>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</si>
  <si>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</si>
  <si>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</si>
  <si>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</si>
  <si>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</si>
  <si>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</si>
  <si>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</si>
  <si>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</si>
  <si>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</si>
  <si>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</si>
  <si>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marketingtweetx</t>
  </si>
  <si>
    <t>anasebrahem</t>
  </si>
  <si>
    <t>this0499154500</t>
  </si>
  <si>
    <t>lisaownet</t>
  </si>
  <si>
    <t>creativesage</t>
  </si>
  <si>
    <t>elanaleoni</t>
  </si>
  <si>
    <t>lightifyco1</t>
  </si>
  <si>
    <t>lig</t>
  </si>
  <si>
    <t>nico_1199_</t>
  </si>
  <si>
    <t>gosquad22</t>
  </si>
  <si>
    <t>dapilan</t>
  </si>
  <si>
    <t>_tonycapo</t>
  </si>
  <si>
    <t>trippbraden</t>
  </si>
  <si>
    <t>humanre41270855</t>
  </si>
  <si>
    <t>ambercadabra</t>
  </si>
  <si>
    <t>hashtagmarketi7</t>
  </si>
  <si>
    <t>saraonsocial</t>
  </si>
  <si>
    <t>13thingsa</t>
  </si>
  <si>
    <t>jimsterne</t>
  </si>
  <si>
    <t>brainsell</t>
  </si>
  <si>
    <t>johncloonan</t>
  </si>
  <si>
    <t>metameerkat</t>
  </si>
  <si>
    <t>meghanmbiro</t>
  </si>
  <si>
    <t>phylliskhare</t>
  </si>
  <si>
    <t>krcraft</t>
  </si>
  <si>
    <t>alexschleber</t>
  </si>
  <si>
    <t>innovate</t>
  </si>
  <si>
    <t>cacildanc</t>
  </si>
  <si>
    <t>Retweet</t>
  </si>
  <si>
    <t>MentionsInRetweet</t>
  </si>
  <si>
    <t>Mentions</t>
  </si>
  <si>
    <t>RT @elanaleoni: Video doesn't need to be fancy. It can be: 
- Clips from a webinar
- A gif
- A walk through of your product
- A quick off-…</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</si>
  <si>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</si>
  <si>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</si>
  <si>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</si>
  <si>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</si>
  <si>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</si>
  <si>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</si>
  <si>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</si>
  <si>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</si>
  <si>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</si>
  <si>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#SMChat via NodeXL https://t.co/5dlhsWwRjk
@creativesage
@this0499154500
@elanaleoni
@hashtagmarketi7
@13thingsa… https://t.co/Nb8YPRyMCL</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</si>
  <si>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</si>
  <si>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https://t.co/bArtYgnewE Thanks to @BrainSell… https://t.co/v9HAfiUsAd</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</si>
  <si>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</si>
  <si>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</si>
  <si>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</si>
  <si>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</si>
  <si>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https://t.co/qBv7C0f89d Thanks to @PhyllisKhare #hr #leadership</t>
  </si>
  <si>
    <t>The latest The @CreativeSage/SMchat* Daily/ #smchat #SM #socialmedia! https://t.co/qciloBL4K7 Thanks to @PhyllisKhare #hr #worktrends</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</si>
  <si>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</si>
  <si>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https://t.co/RfuJgfxu04 Thanks to @elanaleoni… https://t.co/k5PXMaWd6P</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</si>
  <si>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</si>
  <si>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</si>
  <si>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</si>
  <si>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</si>
  <si>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</si>
  <si>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</si>
  <si>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</si>
  <si>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</si>
  <si>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</si>
  <si>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https://t.co/YtStOPLD3V Thanks to @cacildanc @innovate #hr #worktrends</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</si>
  <si>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</si>
  <si>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</si>
  <si>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</si>
  <si>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</si>
  <si>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</si>
  <si>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</si>
  <si>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</si>
  <si>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</si>
  <si>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</si>
  <si>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</si>
  <si>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</si>
  <si>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</si>
  <si>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</si>
  <si>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</si>
  <si>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</si>
  <si>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</si>
  <si>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</si>
  <si>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</si>
  <si>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https://nodexlgraphgallery.org/Pages/Graph.aspx?graphID=273773 https://twitter.com/i/web/status/1508039266890358784</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</si>
  <si>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</si>
  <si>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</si>
  <si>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https://paper.li/CreativeSage/SMchat?share_id=0f87b110-ea10-11ec-8be8-fa163eed9ef2 https://twitter.com/i/web/status/1535855767236096000</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</si>
  <si>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</si>
  <si>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</si>
  <si>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</si>
  <si>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</si>
  <si>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</si>
  <si>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</si>
  <si>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</si>
  <si>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</si>
  <si>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</si>
  <si>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</si>
  <si>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</si>
  <si>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</si>
  <si>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</si>
  <si>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</si>
  <si>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</si>
  <si>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</si>
  <si>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</si>
  <si>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</si>
  <si>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</si>
  <si>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nodexlgraphgallery.org</t>
  </si>
  <si>
    <t>nodexlgraphgallery.org twitter.com</t>
  </si>
  <si>
    <t>paper.li twitter.com</t>
  </si>
  <si>
    <t>paper.li</t>
  </si>
  <si>
    <t>twitter.com</t>
  </si>
  <si>
    <t>smchat smchat socialmedia sm hr brandchat marketing twitterchat worktrends</t>
  </si>
  <si>
    <t>smchat</t>
  </si>
  <si>
    <t>smchat smchat socialmedia sm hr brandchat worktrends marketing twitterchat</t>
  </si>
  <si>
    <t>smchat smchat socialmedia sm hr worktrends brandchat marketing twitterchat</t>
  </si>
  <si>
    <t>smchat smchat socialmedia sm hr worktrends brandchat marketing</t>
  </si>
  <si>
    <t>pinchat smchat bufferchat sproutchat worktrends chatsnap adweek insiderchat creditchat wednesdaywisdom moolah tchat smallbizchat prstudchat</t>
  </si>
  <si>
    <t>smchat sm socialmedia</t>
  </si>
  <si>
    <t>smchat sm socialmedia hr worktrends</t>
  </si>
  <si>
    <t>smchat sm socialmedia hr leadership</t>
  </si>
  <si>
    <t>smchat marketingtwitter</t>
  </si>
  <si>
    <t>smchat sm socialmedia worktrends hr</t>
  </si>
  <si>
    <t>14:47:55</t>
  </si>
  <si>
    <t>15:30:21</t>
  </si>
  <si>
    <t>14:32:49</t>
  </si>
  <si>
    <t>15:22:41</t>
  </si>
  <si>
    <t>17:40:04</t>
  </si>
  <si>
    <t>19:27:45</t>
  </si>
  <si>
    <t>11:48:09</t>
  </si>
  <si>
    <t>19:09:35</t>
  </si>
  <si>
    <t>15:13:20</t>
  </si>
  <si>
    <t>10:57:21</t>
  </si>
  <si>
    <t>09:19:09</t>
  </si>
  <si>
    <t>11:12:33</t>
  </si>
  <si>
    <t>20:24:29</t>
  </si>
  <si>
    <t>05:24:47</t>
  </si>
  <si>
    <t>17:24:47</t>
  </si>
  <si>
    <t>17:24:50</t>
  </si>
  <si>
    <t>05:24:48</t>
  </si>
  <si>
    <t>17:25:07</t>
  </si>
  <si>
    <t>14:41:01</t>
  </si>
  <si>
    <t>05:24:45</t>
  </si>
  <si>
    <t>05:24:46</t>
  </si>
  <si>
    <t>05:25:24</t>
  </si>
  <si>
    <t>05:25:29</t>
  </si>
  <si>
    <t>17:24:49</t>
  </si>
  <si>
    <t>05:24:59</t>
  </si>
  <si>
    <t>05:25:09</t>
  </si>
  <si>
    <t>17:24:48</t>
  </si>
  <si>
    <t>1512804504990846978</t>
  </si>
  <si>
    <t>1513902347256279042</t>
  </si>
  <si>
    <t>1500117129982623751</t>
  </si>
  <si>
    <t>1500129679071756293</t>
  </si>
  <si>
    <t>1502700969787805697</t>
  </si>
  <si>
    <t>1510338215504400392</t>
  </si>
  <si>
    <t>1512759267618607104</t>
  </si>
  <si>
    <t>1515407072715853830</t>
  </si>
  <si>
    <t>1517884331489964033</t>
  </si>
  <si>
    <t>1521081403961708545</t>
  </si>
  <si>
    <t>1527942057758695425</t>
  </si>
  <si>
    <t>1508039266890358784</t>
  </si>
  <si>
    <t>1533907703847956480</t>
  </si>
  <si>
    <t>1501428763615281156</t>
  </si>
  <si>
    <t>1517011442171625472</t>
  </si>
  <si>
    <t>1518642189827547136</t>
  </si>
  <si>
    <t>1522990856575533056</t>
  </si>
  <si>
    <t>1523534430593339397</t>
  </si>
  <si>
    <t>1506321001906417668</t>
  </si>
  <si>
    <t>1526252419394445312</t>
  </si>
  <si>
    <t>1512802767961739269</t>
  </si>
  <si>
    <t>1506139798750253057</t>
  </si>
  <si>
    <t>1531506954840981507</t>
  </si>
  <si>
    <t>1533681282168901632</t>
  </si>
  <si>
    <t>1535855767236096000</t>
  </si>
  <si>
    <t>1536580562416193538</t>
  </si>
  <si>
    <t>1541291434380333056</t>
  </si>
  <si>
    <t>1518098599044952067</t>
  </si>
  <si>
    <t>1522809653167542272</t>
  </si>
  <si>
    <t>1536217991313911808</t>
  </si>
  <si>
    <t>1537667548774293515</t>
  </si>
  <si>
    <t>1542378584534401029</t>
  </si>
  <si>
    <t>1508314131690102785</t>
  </si>
  <si>
    <t>1508676520239415302</t>
  </si>
  <si>
    <t>1508857730014097413</t>
  </si>
  <si>
    <t>1509038907488358400</t>
  </si>
  <si>
    <t>1513387555538059266</t>
  </si>
  <si>
    <t>1513749950789791744</t>
  </si>
  <si>
    <t>1518460999094919169</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</si>
  <si>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</si>
  <si>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</si>
  <si>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</si>
  <si>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</si>
  <si>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</si>
  <si>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</si>
  <si>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</si>
  <si>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</si>
  <si>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</si>
  <si>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</si>
  <si>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</si>
  <si>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
  </si>
  <si>
    <t>en</t>
  </si>
  <si>
    <t>1512521668773699598</t>
  </si>
  <si>
    <t>MarketingTwitterBot by TalesofSS</t>
  </si>
  <si>
    <t>Twitter for iPhone</t>
  </si>
  <si>
    <t>Twitter for Android</t>
  </si>
  <si>
    <t>Twitter Web App</t>
  </si>
  <si>
    <t>Paper.li</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</si>
  <si>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</si>
  <si>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</si>
  <si>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</si>
  <si>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</si>
  <si>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</si>
  <si>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</si>
  <si>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</si>
  <si>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</si>
  <si>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</si>
  <si>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</si>
  <si>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</si>
  <si>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</si>
  <si>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</si>
  <si>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</si>
  <si>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</si>
  <si>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</si>
  <si>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</si>
  <si>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</si>
  <si>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</si>
  <si>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</si>
  <si>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</si>
  <si>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</si>
  <si>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</si>
  <si>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Elana D. Leoni _xD83C__xDF1F_ Social + Community for EDU _xD83D__xDCDA_</t>
  </si>
  <si>
    <t>⚡️AИAS EBRAHEM_xD83D__xDD25_</t>
  </si>
  <si>
    <t>Tree Wise Monkey</t>
  </si>
  <si>
    <t>Sleaux Meaux</t>
  </si>
  <si>
    <t>ligaya turmelle</t>
  </si>
  <si>
    <t>Nicole</t>
  </si>
  <si>
    <t>Marketier✌️ by GoSquad</t>
  </si>
  <si>
    <t>elizabeth dapilan</t>
  </si>
  <si>
    <t>Tony Capo | #hireahacker #cyberhacker #tonycapo</t>
  </si>
  <si>
    <t>Tripp Braden</t>
  </si>
  <si>
    <t>HumanResource by GoSquad</t>
  </si>
  <si>
    <t>Amber Naslund</t>
  </si>
  <si>
    <t>#️⃣ #SEOHASHTAG estrategias #hashtag #marketing _xD83D__xDE80_</t>
  </si>
  <si>
    <t>Sara _xD83D__xDC9B_ Digital Marketer</t>
  </si>
  <si>
    <t>13things alien</t>
  </si>
  <si>
    <t>Cathryn Hrudicka</t>
  </si>
  <si>
    <t>Jim Sterne</t>
  </si>
  <si>
    <t>BrainSell</t>
  </si>
  <si>
    <t>_xD83C__xDF40__xD83C__xDF32__xD83C__xDF40_ Lisa Chau _xD83C__xDF40__xD83C__xDF32__xD83C__xDF40_</t>
  </si>
  <si>
    <t>John Cloonan | Audacity Marketing | FIWOP Racing</t>
  </si>
  <si>
    <t>Ɗorette _xD83D__xDC3E_ᵐᵉᵗᵃᴹᵉᵉʳᵏᵃᵗ</t>
  </si>
  <si>
    <t>Meghan M. Biro ⚡️</t>
  </si>
  <si>
    <t>Phyllis Khare</t>
  </si>
  <si>
    <t>Alex Schleber _xD83D__xDC7D__xD83D__xDE37_</t>
  </si>
  <si>
    <t>Braden Kelley</t>
  </si>
  <si>
    <t>Cacilda N.C. #vacinassalvamvidas _xD83D__xDC89_</t>
  </si>
  <si>
    <t>Marketing Bot</t>
  </si>
  <si>
    <t>36804418</t>
  </si>
  <si>
    <t>114744695</t>
  </si>
  <si>
    <t>1443840264213311536</t>
  </si>
  <si>
    <t>706676594991968256</t>
  </si>
  <si>
    <t>14136842</t>
  </si>
  <si>
    <t>951834197966114816</t>
  </si>
  <si>
    <t>1446028129059938307</t>
  </si>
  <si>
    <t>374936892</t>
  </si>
  <si>
    <t>1217573549205966849</t>
  </si>
  <si>
    <t>22824243</t>
  </si>
  <si>
    <t>1326117487654604801</t>
  </si>
  <si>
    <t>8769212</t>
  </si>
  <si>
    <t>1377239026432888832</t>
  </si>
  <si>
    <t>1495911345216278528</t>
  </si>
  <si>
    <t>1465015767313883144</t>
  </si>
  <si>
    <t>5676952</t>
  </si>
  <si>
    <t>3801151</t>
  </si>
  <si>
    <t>24089658</t>
  </si>
  <si>
    <t>1500990912691904516</t>
  </si>
  <si>
    <t>28164681</t>
  </si>
  <si>
    <t>7909882</t>
  </si>
  <si>
    <t>22634164</t>
  </si>
  <si>
    <t>17859282</t>
  </si>
  <si>
    <t>60775372</t>
  </si>
  <si>
    <t>13442022</t>
  </si>
  <si>
    <t>11580962</t>
  </si>
  <si>
    <t>34113994</t>
  </si>
  <si>
    <t>1343121194619269121</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</si>
  <si>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</si>
  <si>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</si>
  <si>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#nft #data #business #social #Moneymatters5
#13thingsalien this is #CrazyMediaNumbers 
https://t.co/nisnyylR4F</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</si>
  <si>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</si>
  <si>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</si>
  <si>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</si>
  <si>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</si>
  <si>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</si>
  <si>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</si>
  <si>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</si>
  <si>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Estrategias #comunicaciondigital #marketing que VENDEN
Posiciono #Marcas #Eventos Métrica #TweetBinder
Member @smr_foundation #NodeXL</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</si>
  <si>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</si>
  <si>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</si>
  <si>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At Creative Sage™ we live a passionate personal mission to cause the spontaneous combustion of creativity, innovation and compassionate intelligence everywhere.</t>
  </si>
  <si>
    <t>Founder, Marketing Analytics Summit &amp; Digital Analytics Association, author, business growth mentor</t>
  </si>
  <si>
    <t>We help companies thrive by solving business challenges with guidance and technology. #CRM #ERP #BusinessIntelligence #MarketingAutomation #CX #GrowthEnablement</t>
  </si>
  <si>
    <t>Ownet President * Disruptive technology turning users into owners. Invite code: JRV12 _xD83C__xDF32_ #decentralized #blockchain #Eth #FinTech #SocialMedia #NFT</t>
  </si>
  <si>
    <t>Marketing guy | strategic polymath | Founder Audacity Marketing | MBA | atheist | motorcycle zealot | more gas | less brake | objects in mirror are behind you</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</si>
  <si>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</si>
  <si>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</si>
  <si>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Coach, CoFounder Social Media Manager School now powered by @Agorapulse - working on new books, and developing my art @PhyllisKhareArt</t>
  </si>
  <si>
    <t>An ounce of perception - a pound of obscure. Love the edgy dichotomy between risk taking and risk aversion.
Collaboration Hornet's nest poker
Abstract Artist</t>
  </si>
  <si>
    <t>Org Psychology MA. Core #Archetypes Matrix brand strategy to crystallize your #Narratives. #TeamWissenschaft x #TeamNarratology</t>
  </si>
  <si>
    <t>Innovation &amp; change keynote speaker. Author of https://t.co/v3pi38TqnW and https://t.co/xLoyUj8uON, creator of Human-Centered Change™  https://t.co/1n0mJ0YHBY</t>
  </si>
  <si>
    <t>PR &amp; Journalism photography, literature, cinema, arts #botequimtuitajoaquim</t>
  </si>
  <si>
    <t>Its a bot that curates #MarketingTwitter tweets (Unmoderated) | Original Account: @SS_Croaker</t>
  </si>
  <si>
    <t>Reach out to me  _xD83D__xDC49__xD83C__xDFFD_</t>
  </si>
  <si>
    <t xml:space="preserve">rooftop </t>
  </si>
  <si>
    <t>California, USA</t>
  </si>
  <si>
    <t>Florida</t>
  </si>
  <si>
    <t>Mexico</t>
  </si>
  <si>
    <t>Cleveland, OH</t>
  </si>
  <si>
    <t>Berlin, Germany</t>
  </si>
  <si>
    <t>Chicago, IL</t>
  </si>
  <si>
    <t>Israel #️⃣</t>
  </si>
  <si>
    <t>Austin, TX</t>
  </si>
  <si>
    <t>2021 VS11  2022-01-21.0  45.44</t>
  </si>
  <si>
    <t>#InnovationTop50 #Top100Women</t>
  </si>
  <si>
    <t>Santa Barbara</t>
  </si>
  <si>
    <t>Topsfield MA</t>
  </si>
  <si>
    <t>New York CIty</t>
  </si>
  <si>
    <t>Marietta, GA</t>
  </si>
  <si>
    <t>Cape Town, South Africa</t>
  </si>
  <si>
    <t>Portland, OR</t>
  </si>
  <si>
    <t xml:space="preserve">online all the time </t>
  </si>
  <si>
    <t>Waterloo, Canada</t>
  </si>
  <si>
    <t>FRA(nkfurt), PDX, ATX</t>
  </si>
  <si>
    <t>Seattle, WA</t>
  </si>
  <si>
    <t>São Paulo, Brasil</t>
  </si>
  <si>
    <t>India</t>
  </si>
  <si>
    <t>Eastern Time (US &amp; Canada)</t>
  </si>
  <si>
    <t>Open Twitter Page for This Person</t>
  </si>
  <si>
    <t>elanaleoni
Video doesn't need to be fancy.
It can be: - Clips from a webinar
- A gif - A walk through of your
product - A quick off-take of your
team saying one thing (or even
just saying hello) - Clips from
an existing video.. #SMChat #MarketingTwitter
https://t.co/UIJneji1Yw</t>
  </si>
  <si>
    <t>anasebrahem
RT @elanaleoni: Video doesn't need
to be fancy. It can be: - Clips
from a webinar - A gif - A walk
through of your product - A quick
off-…</t>
  </si>
  <si>
    <t>this0499154500
#SMChat via NodeXL https://t.co/ipwp9zKzV7
@creativesage @this0499154500 @13thingsa
@elanaleoni @saraonsocial @brainsell
@hashtagmarketi7 @ambercadabra
@humanre41270855 @jimsterne Top
hashtags: #smchat #socialmedia
#sm #hr #worktrends #brandchat
#marketing /</t>
  </si>
  <si>
    <t xml:space="preserve">lightifyco1
</t>
  </si>
  <si>
    <t xml:space="preserve">lig
</t>
  </si>
  <si>
    <t xml:space="preserve">nico_1199_
</t>
  </si>
  <si>
    <t xml:space="preserve">gosquad22
</t>
  </si>
  <si>
    <t xml:space="preserve">dapilan
</t>
  </si>
  <si>
    <t xml:space="preserve">_tonycapo
</t>
  </si>
  <si>
    <t xml:space="preserve">trippbraden
</t>
  </si>
  <si>
    <t xml:space="preserve">humanre41270855
</t>
  </si>
  <si>
    <t xml:space="preserve">ambercadabra
</t>
  </si>
  <si>
    <t xml:space="preserve">hashtagmarketi7
</t>
  </si>
  <si>
    <t xml:space="preserve">saraonsocial
</t>
  </si>
  <si>
    <t xml:space="preserve">13thingsa
</t>
  </si>
  <si>
    <t>creativesage
The latest The @CreativeSage/SMchat*
Daily/ #smchat #SM #socialmedia!
https://t.co/YtStOPLD3V Thanks
to @cacildanc @innovate #hr #worktrends</t>
  </si>
  <si>
    <t xml:space="preserve">jimsterne
</t>
  </si>
  <si>
    <t xml:space="preserve">brainsell
</t>
  </si>
  <si>
    <t>lisaownet
Which of these Twitter chats are
still active? Wednesday #PinChat
#SMChat #Bufferchat #SproutChat
#WorkTrends #Chatsnap #Adweek #InsiderChat
#Creditchat #WednesdayWisdom #moolah
#Tchat #smallbizchat #PRstudchat</t>
  </si>
  <si>
    <t xml:space="preserve">johncloonan
</t>
  </si>
  <si>
    <t xml:space="preserve">metameerkat
</t>
  </si>
  <si>
    <t xml:space="preserve">meghanmbiro
</t>
  </si>
  <si>
    <t xml:space="preserve">phylliskhare
</t>
  </si>
  <si>
    <t xml:space="preserve">krcraft
</t>
  </si>
  <si>
    <t xml:space="preserve">alexschleber
</t>
  </si>
  <si>
    <t xml:space="preserve">innovate
</t>
  </si>
  <si>
    <t xml:space="preserve">cacildanc
</t>
  </si>
  <si>
    <t>marketingtweetx
RT @elanaleoni: Video doesn't need
to be fancy. It can be: - Clips
from a webinar - A gif - A walk
through of your product - A quick
off-…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</si>
  <si>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</si>
  <si>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</si>
  <si>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</si>
  <si>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</si>
  <si>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</si>
  <si>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</si>
  <si>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</si>
  <si>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</si>
  <si>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</si>
  <si>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</si>
  <si>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</si>
  <si>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</si>
  <si>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</si>
  <si>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</si>
  <si>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</si>
  <si>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</si>
  <si>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</si>
  <si>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</si>
  <si>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</si>
  <si>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</si>
  <si>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</si>
  <si>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</si>
  <si>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</si>
  <si>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</si>
  <si>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</si>
  <si>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</si>
  <si>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</si>
  <si>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</si>
  <si>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</si>
  <si>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</si>
  <si>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</si>
  <si>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</si>
  <si>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</si>
  <si>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</si>
  <si>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</si>
  <si>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</si>
  <si>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</si>
  <si>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</si>
  <si>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</si>
  <si>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</si>
  <si>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</si>
  <si>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</si>
  <si>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</si>
  <si>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</si>
  <si>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</si>
  <si>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</si>
  <si>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</si>
  <si>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</si>
  <si>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</si>
  <si>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</si>
  <si>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</si>
  <si>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</si>
  <si>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</si>
  <si>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</si>
  <si>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</si>
  <si>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</si>
  <si>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</si>
  <si>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</si>
  <si>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</si>
  <si>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</si>
  <si>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</si>
  <si>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</si>
  <si>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</si>
  <si>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daily</t>
  </si>
  <si>
    <t>thanks</t>
  </si>
  <si>
    <t>#hr</t>
  </si>
  <si>
    <t>#worktrends</t>
  </si>
  <si>
    <t>nodexl</t>
  </si>
  <si>
    <t>top</t>
  </si>
  <si>
    <t>hashtags</t>
  </si>
  <si>
    <t>#brandchat</t>
  </si>
  <si>
    <t>#marketing</t>
  </si>
  <si>
    <t>#twitterchat</t>
  </si>
  <si>
    <t>video</t>
  </si>
  <si>
    <t>clips</t>
  </si>
  <si>
    <t>need</t>
  </si>
  <si>
    <t>fancy</t>
  </si>
  <si>
    <t>webinar</t>
  </si>
  <si>
    <t>gif</t>
  </si>
  <si>
    <t>walk</t>
  </si>
  <si>
    <t>product</t>
  </si>
  <si>
    <t>quick</t>
  </si>
  <si>
    <t>saying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</si>
  <si>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</si>
  <si>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</si>
  <si>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</si>
  <si>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</si>
  <si>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</si>
  <si>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</si>
  <si>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</si>
  <si>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</si>
  <si>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</si>
  <si>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</si>
  <si>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</si>
  <si>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</si>
  <si>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</si>
  <si>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</si>
  <si>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</si>
  <si>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</si>
  <si>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</si>
  <si>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</si>
  <si>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</si>
  <si>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</si>
  <si>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</si>
  <si>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</si>
  <si>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</si>
  <si>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</si>
  <si>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</si>
  <si>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</si>
  <si>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</si>
  <si>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</si>
  <si>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</si>
  <si>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</si>
  <si>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</si>
  <si>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</si>
  <si>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</si>
  <si>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</si>
  <si>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</si>
  <si>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</si>
  <si>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</si>
  <si>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</si>
  <si>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</si>
  <si>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</si>
  <si>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AlexSchleber</t>
  </si>
  <si>
    <t>PhyllisKhare</t>
  </si>
  <si>
    <t>leadership</t>
  </si>
  <si>
    <t>MeghanMBiro</t>
  </si>
  <si>
    <t>metaMeerkat</t>
  </si>
  <si>
    <t>Which</t>
  </si>
  <si>
    <t>of</t>
  </si>
  <si>
    <t>these</t>
  </si>
  <si>
    <t>Twitter</t>
  </si>
  <si>
    <t>chats</t>
  </si>
  <si>
    <t>are</t>
  </si>
  <si>
    <t>still</t>
  </si>
  <si>
    <t>active</t>
  </si>
  <si>
    <t>Wednesday</t>
  </si>
  <si>
    <t>PinChat</t>
  </si>
  <si>
    <t>SMChat</t>
  </si>
  <si>
    <t>Bufferchat</t>
  </si>
  <si>
    <t>SproutChat</t>
  </si>
  <si>
    <t>WorkTrends</t>
  </si>
  <si>
    <t>Chatsnap</t>
  </si>
  <si>
    <t>Adweek</t>
  </si>
  <si>
    <t>InsiderChat</t>
  </si>
  <si>
    <t>Creditchat</t>
  </si>
  <si>
    <t>WednesdayWisdom</t>
  </si>
  <si>
    <t>moolah</t>
  </si>
  <si>
    <t>Tchat</t>
  </si>
  <si>
    <t>smallbizchat</t>
  </si>
  <si>
    <t>PRstudchat</t>
  </si>
  <si>
    <t>via</t>
  </si>
  <si>
    <t>NodeXL</t>
  </si>
  <si>
    <t>Top</t>
  </si>
  <si>
    <t>sm</t>
  </si>
  <si>
    <t>brandchat</t>
  </si>
  <si>
    <t>marketing</t>
  </si>
  <si>
    <t>twitterchat</t>
  </si>
  <si>
    <t>RT</t>
  </si>
  <si>
    <t>Video</t>
  </si>
  <si>
    <t>doesn't</t>
  </si>
  <si>
    <t>be</t>
  </si>
  <si>
    <t>It</t>
  </si>
  <si>
    <t>can</t>
  </si>
  <si>
    <t>Clips</t>
  </si>
  <si>
    <t>from</t>
  </si>
  <si>
    <t>a</t>
  </si>
  <si>
    <t>A</t>
  </si>
  <si>
    <t>through</t>
  </si>
  <si>
    <t>your</t>
  </si>
  <si>
    <t>off</t>
  </si>
  <si>
    <t>take</t>
  </si>
  <si>
    <t>team</t>
  </si>
  <si>
    <t>one</t>
  </si>
  <si>
    <t>thing</t>
  </si>
  <si>
    <t>or</t>
  </si>
  <si>
    <t>even</t>
  </si>
  <si>
    <t>just</t>
  </si>
  <si>
    <t>hello</t>
  </si>
  <si>
    <t>an</t>
  </si>
  <si>
    <t>existing</t>
  </si>
  <si>
    <t>MarketingTwitter</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</si>
  <si>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</si>
  <si>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</si>
  <si>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</si>
  <si>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</si>
  <si>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</si>
  <si>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</si>
  <si>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</si>
  <si>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</si>
  <si>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</si>
  <si>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</si>
  <si>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</si>
  <si>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</si>
  <si>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</si>
  <si>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</si>
  <si>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</si>
  <si>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</si>
  <si>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</si>
  <si>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</si>
  <si>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</si>
  <si>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</si>
  <si>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</si>
  <si>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</si>
  <si>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</si>
  <si>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</si>
  <si>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</si>
  <si>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</si>
  <si>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</si>
  <si>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</si>
  <si>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</si>
  <si>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</si>
  <si>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</si>
  <si>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</si>
  <si>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</si>
  <si>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</si>
  <si>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</si>
  <si>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</si>
  <si>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</si>
  <si>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</si>
  <si>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</si>
  <si>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</si>
  <si>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</si>
  <si>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</si>
  <si>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</si>
  <si>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</si>
  <si>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</si>
  <si>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</si>
  <si>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</si>
  <si>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</si>
  <si>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</si>
  <si>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</si>
  <si>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</si>
  <si>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</si>
  <si>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</si>
  <si>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</si>
  <si>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</si>
  <si>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</si>
  <si>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</si>
  <si>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</si>
  <si>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</si>
  <si>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</si>
  <si>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</si>
  <si>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</si>
  <si>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</si>
  <si>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</si>
  <si>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</si>
  <si>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</si>
  <si>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</si>
  <si>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</si>
  <si>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</si>
  <si>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</si>
  <si>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</si>
  <si>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</si>
  <si>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</si>
  <si>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</si>
  <si>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</si>
  <si>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</si>
  <si>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</si>
  <si>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</si>
  <si>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</si>
  <si>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</si>
  <si>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</si>
  <si>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</si>
  <si>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</si>
  <si>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</si>
  <si>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</si>
  <si>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</si>
  <si>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</si>
  <si>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</si>
  <si>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</si>
  <si>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</si>
  <si>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</si>
  <si>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</si>
  <si>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</si>
  <si>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</si>
  <si>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</si>
  <si>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</si>
  <si>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</si>
  <si>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</si>
  <si>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</si>
  <si>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</si>
  <si>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</si>
  <si>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</si>
  <si>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</si>
  <si>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</si>
  <si>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</si>
  <si>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</si>
  <si>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</si>
  <si>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</si>
  <si>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</si>
  <si>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</si>
  <si>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</si>
  <si>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</si>
  <si>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</si>
  <si>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</si>
  <si>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</si>
  <si>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</si>
  <si>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</si>
  <si>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</si>
  <si>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</si>
  <si>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</si>
  <si>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</si>
  <si>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</si>
  <si>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</si>
  <si>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</si>
  <si>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</si>
  <si>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</si>
  <si>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</si>
  <si>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</si>
  <si>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</si>
  <si>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</si>
  <si>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</si>
  <si>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</si>
  <si>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</si>
  <si>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</si>
  <si>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</si>
  <si>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</si>
  <si>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</si>
  <si>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</si>
  <si>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</si>
  <si>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</si>
  <si>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</si>
  <si>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</si>
  <si>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</si>
  <si>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</si>
  <si>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</si>
  <si>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</si>
  <si>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</si>
  <si>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</si>
  <si>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</si>
  <si>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</si>
  <si>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</si>
  <si>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</si>
  <si>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</si>
  <si>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</si>
  <si>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</si>
  <si>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</si>
  <si>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</si>
  <si>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</si>
  <si>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</si>
  <si>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</si>
  <si>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</si>
  <si>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</si>
  <si>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</si>
  <si>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</si>
  <si>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</si>
  <si>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</si>
  <si>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</si>
  <si>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</si>
  <si>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</si>
  <si>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</si>
  <si>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</si>
  <si>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</si>
  <si>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</si>
  <si>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</si>
  <si>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</si>
  <si>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</si>
  <si>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</si>
  <si>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</si>
  <si>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</si>
  <si>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</si>
  <si>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</si>
  <si>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</si>
  <si>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</si>
  <si>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</si>
  <si>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</si>
  <si>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</si>
  <si>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</si>
  <si>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</si>
  <si>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</si>
  <si>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</si>
  <si>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</si>
  <si>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</si>
  <si>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</si>
  <si>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</si>
  <si>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</si>
  <si>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</si>
  <si>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</si>
  <si>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</si>
  <si>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</si>
  <si>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</si>
  <si>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</si>
  <si>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</si>
  <si>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</si>
  <si>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</si>
  <si>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</si>
  <si>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</si>
  <si>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</si>
  <si>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</si>
  <si>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</si>
  <si>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</si>
  <si>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</si>
  <si>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</si>
  <si>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</si>
  <si>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</si>
  <si>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</si>
  <si>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</si>
  <si>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</si>
  <si>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</si>
  <si>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</si>
  <si>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</si>
  <si>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</si>
  <si>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</si>
  <si>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</si>
  <si>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</si>
  <si>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</si>
  <si>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</si>
  <si>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</si>
  <si>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</si>
  <si>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</si>
  <si>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</si>
  <si>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</si>
  <si>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</si>
  <si>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</si>
  <si>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</si>
  <si>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</si>
  <si>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</si>
  <si>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</si>
  <si>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</si>
  <si>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</si>
  <si>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</si>
  <si>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</si>
  <si>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</si>
  <si>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</si>
  <si>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</si>
  <si>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</si>
  <si>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</si>
  <si>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</si>
  <si>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</si>
  <si>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</si>
  <si>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</si>
  <si>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</si>
  <si>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</si>
  <si>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</si>
  <si>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</si>
  <si>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</si>
  <si>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</si>
  <si>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</si>
  <si>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</si>
  <si>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</si>
  <si>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</si>
  <si>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</si>
  <si>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</si>
  <si>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</si>
  <si>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</si>
  <si>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</si>
  <si>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</si>
  <si>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</si>
  <si>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</si>
  <si>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</si>
  <si>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</si>
  <si>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</si>
  <si>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</si>
  <si>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</si>
  <si>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</si>
  <si>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</si>
  <si>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</si>
  <si>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</si>
  <si>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</si>
  <si>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</si>
  <si>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</si>
  <si>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</si>
  <si>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</si>
  <si>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</si>
  <si>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</si>
  <si>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</si>
  <si>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</si>
  <si>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</si>
  <si>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</si>
  <si>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</si>
  <si>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</si>
  <si>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</si>
  <si>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</si>
  <si>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</si>
  <si>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</si>
  <si>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</si>
  <si>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</si>
  <si>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</si>
  <si>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</si>
  <si>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</si>
  <si>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</si>
  <si>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</si>
  <si>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</si>
  <si>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</si>
  <si>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</si>
  <si>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</si>
  <si>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</si>
  <si>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</si>
  <si>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</si>
  <si>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</si>
  <si>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</si>
  <si>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</si>
  <si>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</si>
  <si>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</si>
  <si>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</si>
  <si>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</si>
  <si>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</si>
  <si>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</si>
  <si>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</si>
  <si>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</si>
  <si>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</si>
  <si>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</si>
  <si>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</si>
  <si>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</si>
  <si>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</si>
  <si>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</si>
  <si>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</si>
  <si>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</si>
  <si>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</si>
  <si>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</si>
  <si>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</si>
  <si>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</si>
  <si>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</si>
  <si>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</si>
  <si>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</si>
  <si>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</si>
  <si>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</si>
  <si>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</si>
  <si>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</si>
  <si>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</si>
  <si>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</si>
  <si>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</si>
  <si>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</si>
  <si>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</si>
  <si>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</si>
  <si>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</si>
  <si>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</si>
  <si>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</si>
  <si>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</si>
  <si>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</si>
  <si>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</si>
  <si>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</si>
  <si>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</si>
  <si>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</si>
  <si>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</si>
  <si>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</si>
  <si>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</si>
  <si>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</si>
  <si>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</si>
  <si>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</si>
  <si>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</si>
  <si>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</si>
  <si>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</si>
  <si>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</si>
  <si>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</si>
  <si>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</si>
  <si>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</si>
  <si>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</si>
  <si>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</si>
  <si>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</si>
  <si>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</si>
  <si>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</si>
  <si>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</si>
  <si>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</si>
  <si>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</si>
  <si>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</si>
  <si>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</si>
  <si>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</si>
  <si>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</si>
  <si>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</si>
  <si>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</si>
  <si>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</si>
  <si>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</si>
  <si>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</si>
  <si>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</si>
  <si>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</si>
  <si>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</si>
  <si>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</si>
  <si>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</si>
  <si>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</si>
  <si>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</si>
  <si>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</si>
  <si>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</si>
  <si>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</si>
  <si>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</si>
  <si>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</si>
  <si>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</si>
  <si>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</si>
  <si>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</si>
  <si>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</si>
  <si>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</si>
  <si>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</si>
  <si>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</si>
  <si>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</si>
  <si>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</si>
  <si>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</si>
  <si>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</si>
  <si>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</si>
  <si>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</si>
  <si>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</si>
  <si>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</si>
  <si>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</si>
  <si>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</si>
  <si>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</si>
  <si>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</si>
  <si>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</si>
  <si>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</si>
  <si>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</si>
  <si>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</si>
  <si>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</si>
  <si>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</si>
  <si>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</si>
  <si>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</si>
  <si>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</si>
  <si>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</si>
  <si>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</si>
  <si>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</si>
  <si>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</si>
  <si>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</si>
  <si>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</si>
  <si>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</si>
  <si>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</si>
  <si>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</si>
  <si>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</si>
  <si>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</si>
  <si>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</si>
  <si>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</si>
  <si>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</si>
  <si>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</si>
  <si>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</si>
  <si>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</si>
  <si>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</si>
  <si>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</si>
  <si>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</si>
  <si>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</si>
  <si>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</si>
  <si>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</si>
  <si>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</si>
  <si>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</si>
  <si>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</si>
  <si>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</si>
  <si>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</si>
  <si>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</si>
  <si>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</si>
  <si>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</si>
  <si>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</si>
  <si>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</si>
  <si>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</si>
  <si>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</si>
  <si>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</si>
  <si>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</si>
  <si>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</si>
  <si>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</si>
  <si>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</si>
  <si>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</si>
  <si>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</si>
  <si>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</si>
  <si>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</si>
  <si>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</si>
  <si>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</si>
  <si>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</si>
  <si>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</si>
  <si>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</si>
  <si>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</si>
  <si>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</si>
  <si>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</si>
  <si>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</si>
  <si>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</si>
  <si>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</si>
  <si>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</si>
  <si>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</si>
  <si>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</si>
  <si>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</si>
  <si>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</si>
  <si>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</si>
  <si>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</si>
  <si>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</si>
  <si>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</si>
  <si>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</si>
  <si>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</si>
  <si>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</si>
  <si>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</si>
  <si>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</si>
  <si>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</si>
  <si>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</si>
  <si>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</si>
  <si>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</si>
  <si>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</si>
  <si>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</si>
  <si>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</si>
  <si>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</si>
  <si>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</si>
  <si>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</si>
  <si>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</si>
  <si>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</si>
  <si>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</si>
  <si>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</si>
  <si>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</si>
  <si>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</si>
  <si>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</si>
  <si>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</si>
  <si>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</si>
  <si>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</si>
  <si>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</si>
  <si>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</si>
  <si>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</si>
  <si>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</si>
  <si>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</si>
  <si>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</si>
  <si>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</si>
  <si>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</si>
  <si>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</si>
  <si>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</si>
  <si>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</si>
  <si>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</si>
  <si>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</si>
  <si>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</si>
  <si>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</si>
  <si>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</si>
  <si>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</si>
  <si>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</si>
  <si>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</si>
  <si>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</si>
  <si>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</si>
  <si>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</si>
  <si>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</si>
  <si>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</si>
  <si>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</si>
  <si>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</si>
  <si>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</si>
  <si>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</si>
  <si>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</si>
  <si>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</si>
  <si>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</si>
  <si>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</si>
  <si>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</si>
  <si>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</si>
  <si>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</si>
  <si>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</si>
  <si>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</si>
  <si>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</si>
  <si>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</si>
  <si>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</si>
  <si>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</si>
  <si>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</si>
  <si>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</si>
  <si>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</si>
  <si>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</si>
  <si>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</si>
  <si>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</si>
  <si>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</si>
  <si>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</si>
  <si>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</si>
  <si>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</si>
  <si>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</si>
  <si>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</si>
  <si>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</si>
  <si>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</si>
  <si>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</si>
  <si>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</si>
  <si>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</si>
  <si>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</si>
  <si>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</si>
  <si>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</si>
  <si>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</si>
  <si>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</si>
  <si>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</si>
  <si>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</si>
  <si>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</si>
  <si>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</si>
  <si>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</si>
  <si>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</si>
  <si>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</si>
  <si>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</si>
  <si>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</si>
  <si>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</si>
  <si>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</si>
  <si>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</si>
  <si>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</si>
  <si>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</si>
  <si>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</si>
  <si>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</si>
  <si>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</si>
  <si>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</si>
  <si>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</si>
  <si>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</si>
  <si>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</si>
  <si>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</si>
  <si>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</si>
  <si>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</si>
  <si>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</si>
  <si>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</si>
  <si>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</si>
  <si>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</si>
  <si>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</si>
  <si>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</si>
  <si>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</si>
  <si>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</si>
  <si>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</si>
  <si>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</si>
  <si>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</si>
  <si>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</si>
  <si>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</si>
  <si>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</si>
  <si>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</si>
  <si>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</si>
  <si>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</si>
  <si>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</si>
  <si>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</si>
  <si>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</si>
  <si>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</si>
  <si>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</si>
  <si>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</si>
  <si>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</si>
  <si>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</si>
  <si>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</si>
  <si>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</si>
  <si>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</si>
  <si>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</si>
  <si>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</si>
  <si>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</si>
  <si>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</si>
  <si>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</si>
  <si>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</si>
  <si>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</si>
  <si>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</si>
  <si>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</si>
  <si>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</si>
  <si>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</si>
  <si>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</si>
  <si>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</si>
  <si>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</si>
  <si>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</si>
  <si>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</si>
  <si>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</si>
  <si>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</si>
  <si>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</si>
  <si>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</si>
  <si>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</si>
  <si>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</si>
  <si>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</si>
  <si>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</si>
  <si>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</si>
  <si>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</si>
  <si>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</si>
  <si>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</si>
  <si>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</si>
  <si>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</si>
  <si>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</si>
  <si>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</si>
  <si>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</si>
  <si>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</si>
  <si>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</si>
  <si>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</si>
  <si>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</si>
  <si>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</si>
  <si>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</si>
  <si>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</si>
  <si>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</si>
  <si>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</si>
  <si>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</si>
  <si>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</si>
  <si>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</si>
  <si>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</si>
  <si>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</si>
  <si>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</si>
  <si>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</si>
  <si>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</si>
  <si>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</si>
  <si>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</si>
  <si>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</si>
  <si>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</si>
  <si>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</si>
  <si>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</si>
  <si>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</si>
  <si>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</si>
  <si>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</si>
  <si>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</si>
  <si>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</si>
  <si>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</si>
  <si>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</si>
  <si>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</si>
  <si>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</si>
  <si>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</si>
  <si>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</si>
  <si>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</si>
  <si>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</si>
  <si>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</si>
  <si>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</si>
  <si>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</si>
  <si>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</si>
  <si>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</si>
  <si>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</si>
  <si>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</si>
  <si>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</si>
  <si>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</si>
  <si>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</si>
  <si>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</si>
  <si>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</si>
  <si>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</si>
  <si>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</si>
  <si>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</si>
  <si>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</si>
  <si>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</si>
  <si>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</si>
  <si>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</si>
  <si>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</si>
  <si>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</si>
  <si>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</si>
  <si>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</si>
  <si>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</si>
  <si>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</si>
  <si>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</si>
  <si>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</si>
  <si>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</si>
  <si>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</si>
  <si>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</si>
  <si>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</si>
  <si>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</si>
  <si>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</si>
  <si>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</si>
  <si>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</si>
  <si>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</si>
  <si>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</si>
  <si>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</si>
  <si>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</si>
  <si>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</si>
  <si>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</si>
  <si>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</si>
  <si>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</si>
  <si>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</si>
  <si>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</si>
  <si>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</si>
  <si>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</si>
  <si>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</si>
  <si>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</si>
  <si>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</si>
  <si>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</si>
  <si>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</si>
  <si>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</si>
  <si>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</si>
  <si>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</si>
  <si>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</si>
  <si>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</si>
  <si>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</si>
  <si>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</si>
  <si>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</si>
  <si>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</si>
  <si>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</si>
  <si>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</si>
  <si>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</si>
  <si>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</si>
  <si>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</si>
  <si>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</si>
  <si>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</si>
  <si>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</si>
  <si>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</si>
  <si>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</si>
  <si>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</si>
  <si>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</si>
  <si>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</si>
  <si>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</si>
  <si>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</si>
  <si>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</si>
  <si>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</si>
  <si>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</si>
  <si>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</si>
  <si>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</si>
  <si>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</si>
  <si>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</si>
  <si>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</si>
  <si>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</si>
  <si>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</si>
  <si>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</si>
  <si>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</si>
  <si>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</si>
  <si>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</si>
  <si>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</si>
  <si>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</si>
  <si>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</si>
  <si>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</si>
  <si>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</si>
  <si>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</si>
  <si>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</si>
  <si>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</si>
  <si>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</si>
  <si>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</si>
  <si>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</si>
  <si>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</si>
  <si>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</si>
  <si>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</si>
  <si>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</si>
  <si>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</si>
  <si>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</si>
  <si>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</si>
  <si>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</si>
  <si>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</si>
  <si>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</si>
  <si>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</si>
  <si>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</si>
  <si>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</si>
  <si>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</si>
  <si>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</si>
  <si>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</si>
  <si>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</si>
  <si>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</si>
  <si>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</si>
  <si>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</si>
  <si>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</si>
  <si>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</si>
  <si>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</si>
  <si>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</si>
  <si>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</si>
  <si>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</si>
  <si>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</si>
  <si>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</si>
  <si>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</si>
  <si>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</si>
  <si>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</si>
  <si>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</si>
  <si>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</si>
  <si>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</si>
  <si>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</si>
  <si>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</si>
  <si>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</si>
  <si>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</si>
  <si>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</si>
  <si>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</si>
  <si>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</si>
  <si>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</si>
  <si>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</si>
  <si>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</si>
  <si>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</si>
  <si>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</si>
  <si>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</si>
  <si>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</si>
  <si>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</si>
  <si>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</si>
  <si>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</si>
  <si>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</si>
  <si>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</si>
  <si>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</si>
  <si>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</si>
  <si>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</si>
  <si>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</si>
  <si>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</si>
  <si>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</si>
  <si>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</si>
  <si>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</si>
  <si>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</si>
  <si>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</si>
  <si>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</si>
  <si>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</si>
  <si>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</si>
  <si>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</si>
  <si>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</si>
  <si>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</si>
  <si>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</si>
  <si>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</si>
  <si>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</si>
  <si>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</si>
  <si>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</si>
  <si>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</si>
  <si>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</si>
  <si>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</si>
  <si>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</si>
  <si>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</si>
  <si>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</si>
  <si>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</si>
  <si>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</si>
  <si>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</si>
  <si>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</si>
  <si>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</si>
  <si>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</si>
  <si>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</si>
  <si>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</si>
  <si>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</si>
  <si>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</si>
  <si>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</si>
  <si>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</si>
  <si>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</si>
  <si>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</si>
  <si>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</si>
  <si>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</si>
  <si>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</si>
  <si>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</si>
  <si>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</si>
  <si>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</si>
  <si>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</si>
  <si>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</si>
  <si>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</si>
  <si>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</si>
  <si>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</si>
  <si>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</si>
  <si>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</si>
  <si>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</si>
  <si>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</si>
  <si>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</si>
  <si>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</si>
  <si>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</si>
  <si>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</si>
  <si>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</si>
  <si>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</si>
  <si>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</si>
  <si>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</si>
  <si>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</si>
  <si>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</si>
  <si>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</si>
  <si>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</si>
  <si>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</si>
  <si>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</si>
  <si>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</si>
  <si>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</si>
  <si>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</si>
  <si>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</si>
  <si>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</si>
  <si>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</si>
  <si>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</si>
  <si>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</si>
  <si>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</si>
  <si>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</si>
  <si>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</si>
  <si>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</si>
  <si>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</si>
  <si>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</si>
  <si>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</si>
  <si>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</si>
  <si>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</si>
  <si>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</si>
  <si>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</si>
  <si>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</si>
  <si>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</si>
  <si>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</si>
  <si>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</si>
  <si>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</si>
  <si>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</si>
  <si>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</si>
  <si>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</si>
  <si>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</si>
  <si>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</si>
  <si>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</si>
  <si>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</si>
  <si>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</si>
  <si>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</si>
  <si>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</si>
  <si>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</si>
  <si>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</si>
  <si>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</si>
  <si>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</si>
  <si>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</si>
  <si>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</si>
  <si>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</si>
  <si>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</si>
  <si>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</si>
  <si>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</si>
  <si>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</si>
  <si>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</si>
  <si>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</si>
  <si>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</si>
  <si>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</si>
  <si>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</si>
  <si>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</si>
  <si>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</si>
  <si>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</si>
  <si>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</si>
  <si>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</si>
  <si>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</si>
  <si>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</si>
  <si>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</si>
  <si>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</si>
  <si>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</si>
  <si>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</si>
  <si>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</si>
  <si>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</si>
  <si>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</si>
  <si>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</si>
  <si>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</si>
  <si>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</si>
  <si>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</si>
  <si>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</si>
  <si>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</si>
  <si>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</si>
  <si>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</si>
  <si>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</si>
  <si>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</si>
  <si>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</si>
  <si>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</si>
  <si>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</si>
  <si>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</si>
  <si>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</si>
  <si>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</si>
  <si>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</si>
  <si>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</si>
  <si>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</si>
  <si>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</si>
  <si>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</si>
  <si>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</si>
  <si>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</si>
  <si>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</si>
  <si>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</si>
  <si>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</si>
  <si>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</si>
  <si>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</si>
  <si>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</si>
  <si>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</si>
  <si>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</si>
  <si>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</si>
  <si>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</si>
  <si>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</si>
  <si>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</si>
  <si>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</si>
  <si>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</si>
  <si>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</si>
  <si>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</si>
  <si>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</si>
  <si>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</si>
  <si>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</si>
  <si>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</si>
  <si>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</si>
  <si>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</si>
  <si>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</si>
  <si>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</si>
  <si>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</si>
  <si>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</si>
  <si>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</si>
  <si>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</si>
  <si>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</si>
  <si>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</si>
  <si>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</si>
  <si>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</si>
  <si>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</si>
  <si>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</si>
  <si>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</si>
  <si>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</si>
  <si>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</si>
  <si>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</si>
  <si>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</si>
  <si>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</si>
  <si>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</si>
  <si>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</si>
  <si>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</si>
  <si>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</si>
  <si>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</si>
  <si>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</si>
  <si>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</si>
  <si>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</si>
  <si>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</si>
  <si>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</si>
  <si>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</si>
  <si>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</si>
  <si>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</si>
  <si>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</si>
  <si>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</si>
  <si>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</si>
  <si>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</si>
  <si>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</si>
  <si>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</si>
  <si>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</si>
  <si>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</si>
  <si>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</si>
  <si>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</si>
  <si>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</si>
  <si>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</si>
  <si>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</si>
  <si>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</si>
  <si>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</si>
  <si>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</si>
  <si>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</si>
  <si>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</si>
  <si>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</si>
  <si>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</si>
  <si>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</si>
  <si>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</si>
  <si>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</si>
  <si>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</si>
  <si>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</si>
  <si>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</si>
  <si>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</si>
  <si>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</si>
  <si>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</si>
  <si>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</si>
  <si>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</si>
  <si>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</si>
  <si>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</si>
  <si>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</si>
  <si>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</si>
  <si>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</si>
  <si>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</si>
  <si>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</si>
  <si>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</si>
  <si>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</si>
  <si>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</si>
  <si>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</si>
  <si>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</si>
  <si>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</si>
  <si>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</si>
  <si>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</si>
  <si>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</si>
  <si>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</si>
  <si>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</si>
  <si>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</si>
  <si>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</si>
  <si>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</si>
  <si>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</si>
  <si>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</si>
  <si>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</si>
  <si>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</si>
  <si>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</si>
  <si>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</si>
  <si>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</si>
  <si>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</si>
  <si>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</si>
  <si>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</si>
  <si>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</si>
  <si>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</si>
  <si>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</si>
  <si>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</si>
  <si>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</si>
  <si>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</si>
  <si>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</si>
  <si>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</si>
  <si>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</si>
  <si>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</si>
  <si>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</si>
  <si>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</si>
  <si>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</si>
  <si>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</si>
  <si>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</si>
  <si>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</si>
  <si>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</si>
  <si>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</si>
  <si>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</si>
  <si>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</si>
  <si>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</si>
  <si>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</si>
  <si>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</si>
  <si>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</si>
  <si>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</si>
  <si>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</si>
  <si>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</si>
  <si>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</si>
  <si>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</si>
  <si>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</si>
  <si>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</si>
  <si>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</si>
  <si>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</si>
  <si>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</si>
  <si>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</si>
  <si>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</si>
  <si>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</si>
  <si>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</si>
  <si>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</si>
  <si>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</si>
  <si>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</si>
  <si>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</si>
  <si>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</si>
  <si>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</si>
  <si>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</si>
  <si>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</si>
  <si>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</si>
  <si>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</si>
  <si>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</si>
  <si>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</si>
  <si>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</si>
  <si>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</si>
  <si>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</si>
  <si>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</si>
  <si>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</si>
  <si>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</si>
  <si>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</si>
  <si>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</si>
  <si>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</si>
  <si>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</si>
  <si>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</si>
  <si>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</si>
  <si>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</si>
  <si>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</si>
  <si>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</si>
  <si>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</si>
  <si>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</si>
  <si>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</si>
  <si>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</si>
  <si>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</si>
  <si>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</si>
  <si>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</si>
  <si>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</si>
  <si>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</si>
  <si>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</si>
  <si>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</si>
  <si>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</si>
  <si>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</si>
  <si>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</si>
  <si>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</si>
  <si>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</si>
  <si>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</si>
  <si>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</si>
  <si>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</si>
  <si>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</si>
  <si>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</si>
  <si>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</si>
  <si>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</si>
  <si>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</si>
  <si>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</si>
  <si>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</si>
  <si>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</si>
  <si>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</si>
  <si>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</si>
  <si>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</si>
  <si>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</si>
  <si>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</si>
  <si>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</si>
  <si>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</si>
  <si>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</si>
  <si>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</si>
  <si>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</si>
  <si>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</si>
  <si>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</si>
  <si>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</si>
  <si>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</si>
  <si>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</si>
  <si>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</si>
  <si>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</si>
  <si>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</si>
  <si>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</si>
  <si>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</si>
  <si>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</si>
  <si>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</si>
  <si>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</si>
  <si>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</si>
  <si>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</si>
  <si>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</si>
  <si>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</si>
  <si>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</si>
  <si>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</si>
  <si>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</si>
  <si>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</si>
  <si>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</si>
  <si>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</si>
  <si>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</si>
  <si>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</si>
  <si>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</si>
  <si>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</si>
  <si>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</si>
  <si>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</si>
  <si>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</si>
  <si>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</si>
  <si>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</si>
  <si>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</si>
  <si>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</si>
  <si>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</si>
  <si>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</si>
  <si>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</si>
  <si>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</si>
  <si>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</si>
  <si>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</si>
  <si>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</si>
  <si>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</si>
  <si>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</si>
  <si>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</si>
  <si>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</si>
  <si>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</si>
  <si>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</si>
  <si>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</si>
  <si>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</si>
  <si>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</si>
  <si>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</si>
  <si>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</si>
  <si>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</si>
  <si>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</si>
  <si>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</si>
  <si>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</si>
  <si>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</si>
  <si>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</si>
  <si>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</si>
  <si>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</si>
  <si>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</si>
  <si>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</si>
  <si>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</si>
  <si>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</si>
  <si>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</si>
  <si>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</si>
  <si>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</si>
  <si>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</si>
  <si>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</si>
  <si>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</si>
  <si>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</si>
  <si>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</si>
  <si>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</si>
  <si>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</si>
  <si>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</si>
  <si>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</si>
  <si>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</si>
  <si>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</si>
  <si>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</si>
  <si>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</si>
  <si>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</si>
  <si>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</si>
  <si>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</si>
  <si>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</si>
  <si>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</si>
  <si>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</si>
  <si>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</si>
  <si>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</si>
  <si>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</si>
  <si>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</si>
  <si>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</si>
  <si>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</si>
  <si>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</si>
  <si>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</si>
  <si>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</si>
  <si>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</si>
  <si>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</si>
  <si>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</si>
  <si>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</si>
  <si>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</si>
  <si>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</si>
  <si>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</si>
  <si>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</si>
  <si>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</si>
  <si>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</si>
  <si>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</si>
  <si>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</si>
  <si>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</si>
  <si>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</si>
  <si>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</si>
  <si>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</si>
  <si>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</si>
  <si>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</si>
  <si>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</si>
  <si>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</si>
  <si>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</si>
  <si>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</si>
  <si>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</si>
  <si>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</si>
  <si>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</si>
  <si>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</si>
  <si>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</si>
  <si>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</si>
  <si>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</si>
  <si>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</si>
  <si>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</si>
  <si>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</si>
  <si>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</si>
  <si>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</si>
  <si>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</si>
  <si>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</si>
  <si>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</si>
  <si>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</si>
  <si>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</si>
  <si>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</si>
  <si>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</si>
  <si>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</si>
  <si>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</si>
  <si>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</si>
  <si>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</si>
  <si>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</si>
  <si>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</si>
  <si>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</si>
  <si>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</si>
  <si>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</si>
  <si>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</si>
  <si>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</si>
  <si>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</si>
  <si>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</si>
  <si>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</si>
  <si>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</si>
  <si>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</si>
  <si>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</si>
  <si>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</si>
  <si>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</si>
  <si>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</si>
  <si>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</si>
  <si>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</si>
  <si>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</si>
  <si>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</si>
  <si>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</si>
  <si>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</si>
  <si>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</si>
  <si>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</si>
  <si>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</si>
  <si>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</si>
  <si>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</si>
  <si>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</si>
  <si>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</si>
  <si>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</si>
  <si>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</si>
  <si>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</si>
  <si>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</si>
  <si>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</si>
  <si>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</si>
  <si>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</si>
  <si>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</si>
  <si>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</si>
  <si>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</si>
  <si>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</si>
  <si>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</si>
  <si>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</si>
  <si>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</si>
  <si>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</si>
  <si>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</si>
  <si>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</si>
  <si>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</si>
  <si>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</si>
  <si>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</si>
  <si>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</si>
  <si>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</si>
  <si>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</si>
  <si>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</si>
  <si>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</si>
  <si>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</si>
  <si>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</si>
  <si>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</si>
  <si>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</si>
  <si>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</si>
  <si>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</si>
  <si>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</si>
  <si>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</si>
  <si>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</si>
  <si>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</si>
  <si>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</si>
  <si>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</si>
  <si>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</si>
  <si>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</si>
  <si>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</si>
  <si>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</si>
  <si>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</si>
  <si>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</si>
  <si>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</si>
  <si>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</si>
  <si>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</si>
  <si>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</si>
  <si>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</si>
  <si>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</si>
  <si>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</si>
  <si>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</si>
  <si>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</si>
  <si>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</si>
  <si>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</si>
  <si>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</si>
  <si>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</si>
  <si>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</si>
  <si>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</si>
  <si>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</si>
  <si>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</si>
  <si>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</si>
  <si>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</si>
  <si>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</si>
  <si>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</si>
  <si>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</si>
  <si>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</si>
  <si>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</si>
  <si>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</si>
  <si>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</si>
  <si>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</si>
  <si>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</si>
  <si>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</si>
  <si>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</si>
  <si>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</si>
  <si>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</si>
  <si>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</si>
  <si>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</si>
  <si>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</si>
  <si>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</si>
  <si>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</si>
  <si>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</si>
  <si>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</si>
  <si>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</si>
  <si>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</si>
  <si>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</si>
  <si>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</si>
  <si>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</si>
  <si>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</si>
  <si>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</si>
  <si>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</si>
  <si>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</si>
  <si>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</si>
  <si>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</si>
  <si>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</si>
  <si>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</si>
  <si>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</si>
  <si>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</si>
  <si>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</si>
  <si>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</si>
  <si>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</si>
  <si>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</si>
  <si>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</si>
  <si>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</si>
  <si>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</si>
  <si>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</si>
  <si>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</si>
  <si>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</si>
  <si>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</si>
  <si>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</si>
  <si>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</si>
  <si>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</si>
  <si>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</si>
  <si>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</si>
  <si>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</si>
  <si>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</si>
  <si>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</si>
  <si>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</si>
  <si>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</si>
  <si>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</si>
  <si>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</si>
  <si>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</si>
  <si>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</si>
  <si>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</si>
  <si>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</si>
  <si>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</si>
  <si>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</si>
  <si>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</si>
  <si>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</si>
  <si>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</si>
  <si>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</si>
  <si>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</si>
  <si>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</si>
  <si>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</si>
  <si>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</si>
  <si>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</si>
  <si>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</si>
  <si>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</si>
  <si>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</si>
  <si>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</si>
  <si>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</si>
  <si>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</si>
  <si>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</si>
  <si>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</si>
  <si>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</si>
  <si>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</si>
  <si>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</si>
  <si>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</si>
  <si>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</si>
  <si>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</si>
  <si>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</si>
  <si>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</si>
  <si>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</si>
  <si>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</si>
  <si>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</si>
  <si>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</si>
  <si>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</si>
  <si>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</si>
  <si>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</si>
  <si>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</si>
  <si>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</si>
  <si>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</si>
  <si>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</si>
  <si>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</si>
  <si>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</si>
  <si>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</si>
  <si>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</si>
  <si>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</si>
  <si>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</si>
  <si>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</si>
  <si>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</si>
  <si>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</si>
  <si>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</si>
  <si>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</si>
  <si>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</si>
  <si>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</si>
  <si>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</si>
  <si>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</si>
  <si>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</si>
  <si>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</si>
  <si>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</si>
  <si>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</si>
  <si>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</si>
  <si>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</si>
  <si>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</si>
  <si>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</si>
  <si>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</si>
  <si>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</si>
  <si>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</si>
  <si>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</si>
  <si>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</si>
  <si>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</si>
  <si>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</si>
  <si>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</si>
  <si>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</si>
  <si>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</si>
  <si>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</si>
  <si>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</si>
  <si>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</si>
  <si>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</si>
  <si>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</si>
  <si>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</si>
  <si>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</si>
  <si>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</si>
  <si>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</si>
  <si>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</si>
  <si>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</si>
  <si>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</si>
  <si>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</si>
  <si>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</si>
  <si>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</si>
  <si>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</si>
  <si>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</si>
  <si>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</si>
  <si>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</si>
  <si>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</si>
  <si>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</si>
  <si>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</si>
  <si>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</si>
  <si>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</si>
  <si>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</si>
  <si>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</si>
  <si>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</si>
  <si>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</si>
  <si>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</si>
  <si>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</si>
  <si>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</si>
  <si>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</si>
  <si>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</si>
  <si>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</si>
  <si>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</si>
  <si>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</si>
  <si>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</si>
  <si>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</si>
  <si>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</si>
  <si>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</si>
  <si>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</si>
  <si>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</si>
  <si>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</si>
  <si>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</si>
  <si>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</si>
  <si>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</si>
  <si>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</si>
  <si>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</si>
  <si>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</si>
  <si>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</si>
  <si>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</si>
  <si>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</si>
  <si>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</si>
  <si>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</si>
  <si>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</si>
  <si>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</si>
  <si>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</si>
  <si>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</si>
  <si>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</si>
  <si>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</si>
  <si>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</si>
  <si>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</si>
  <si>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</si>
  <si>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</si>
  <si>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</si>
  <si>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</si>
  <si>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</si>
  <si>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</si>
  <si>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</si>
  <si>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</si>
  <si>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</si>
  <si>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</si>
  <si>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</si>
  <si>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</si>
  <si>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</si>
  <si>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</si>
  <si>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</si>
  <si>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</si>
  <si>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</si>
  <si>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</si>
  <si>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</si>
  <si>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</si>
  <si>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</si>
  <si>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</si>
  <si>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</si>
  <si>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</si>
  <si>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</si>
  <si>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</si>
  <si>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</si>
  <si>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</si>
  <si>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</si>
  <si>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</si>
  <si>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</si>
  <si>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</si>
  <si>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</si>
  <si>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</si>
  <si>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</si>
  <si>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</si>
  <si>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</si>
  <si>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</si>
  <si>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</si>
  <si>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</si>
  <si>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</si>
  <si>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</si>
  <si>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</si>
  <si>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</si>
  <si>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</si>
  <si>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</si>
  <si>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</si>
  <si>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</si>
  <si>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</si>
  <si>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</si>
  <si>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</si>
  <si>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</si>
  <si>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</si>
  <si>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</si>
  <si>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</si>
  <si>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</si>
  <si>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</si>
  <si>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</si>
  <si>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</si>
  <si>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</si>
  <si>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</si>
  <si>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</si>
  <si>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</si>
  <si>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</si>
  <si>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</si>
  <si>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</si>
  <si>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</si>
  <si>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</si>
  <si>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</si>
  <si>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</si>
  <si>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</si>
  <si>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</si>
  <si>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</si>
  <si>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</si>
  <si>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</si>
  <si>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</si>
  <si>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</si>
  <si>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</si>
  <si>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</si>
  <si>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</si>
  <si>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</si>
  <si>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</si>
  <si>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</si>
  <si>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</si>
  <si>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</si>
  <si>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</si>
  <si>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</si>
  <si>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</si>
  <si>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</si>
  <si>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</si>
  <si>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</si>
  <si>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</si>
  <si>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</si>
  <si>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</si>
  <si>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</si>
  <si>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</si>
  <si>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</si>
  <si>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</si>
  <si>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</si>
  <si>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</si>
  <si>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</si>
  <si>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</si>
  <si>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</si>
  <si>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</si>
  <si>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</si>
  <si>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</si>
  <si>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</si>
  <si>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</si>
  <si>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</si>
  <si>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</si>
  <si>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</si>
  <si>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</si>
  <si>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</si>
  <si>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</si>
  <si>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</si>
  <si>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</si>
  <si>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</si>
  <si>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</si>
  <si>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</si>
  <si>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</si>
  <si>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</si>
  <si>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</si>
  <si>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</si>
  <si>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</si>
  <si>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</si>
  <si>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</si>
  <si>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</si>
  <si>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</si>
  <si>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</si>
  <si>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</si>
  <si>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</si>
  <si>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</si>
  <si>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</si>
  <si>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</si>
  <si>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</si>
  <si>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</si>
  <si>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</si>
  <si>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</si>
  <si>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</si>
  <si>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</si>
  <si>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</si>
  <si>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</si>
  <si>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</si>
  <si>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</si>
  <si>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</si>
  <si>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</si>
  <si>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</si>
  <si>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</si>
  <si>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</si>
  <si>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</si>
  <si>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</si>
  <si>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</si>
  <si>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</si>
  <si>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</si>
  <si>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</si>
  <si>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</si>
  <si>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</si>
  <si>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</si>
  <si>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</si>
  <si>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</si>
  <si>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</si>
  <si>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</si>
  <si>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</si>
  <si>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</si>
  <si>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</si>
  <si>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</si>
  <si>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</si>
  <si>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</si>
  <si>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</si>
  <si>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</si>
  <si>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</si>
  <si>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</si>
  <si>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</si>
  <si>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</si>
  <si>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</si>
  <si>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</si>
  <si>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</si>
  <si>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</si>
  <si>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</si>
  <si>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</si>
  <si>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</si>
  <si>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</si>
  <si>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</si>
  <si>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</si>
  <si>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</si>
  <si>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</si>
  <si>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</si>
  <si>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</si>
  <si>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</si>
  <si>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</si>
  <si>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</si>
  <si>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</si>
  <si>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</si>
  <si>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</si>
  <si>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</si>
  <si>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</si>
  <si>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</si>
  <si>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</si>
  <si>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</si>
  <si>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</si>
  <si>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</si>
  <si>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</si>
  <si>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</si>
  <si>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</si>
  <si>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</si>
  <si>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</si>
  <si>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</si>
  <si>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</si>
  <si>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</si>
  <si>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</si>
  <si>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</si>
  <si>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</si>
  <si>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</si>
  <si>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</si>
  <si>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</si>
  <si>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</si>
  <si>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</si>
  <si>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</si>
  <si>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</si>
  <si>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</si>
  <si>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</si>
  <si>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</si>
  <si>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</si>
  <si>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</si>
  <si>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</si>
  <si>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</si>
  <si>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</si>
  <si>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</si>
  <si>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</si>
  <si>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</si>
  <si>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</si>
  <si>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</si>
  <si>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</si>
  <si>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</si>
  <si>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</si>
  <si>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</si>
  <si>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</si>
  <si>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</si>
  <si>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</si>
  <si>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</si>
  <si>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</si>
  <si>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</si>
  <si>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</si>
  <si>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</si>
  <si>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</si>
  <si>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</si>
  <si>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</si>
  <si>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</si>
  <si>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</si>
  <si>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</si>
  <si>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</si>
  <si>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</si>
  <si>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</si>
  <si>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</si>
  <si>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</si>
  <si>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</si>
  <si>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</si>
  <si>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</si>
  <si>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</si>
  <si>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</si>
  <si>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</si>
  <si>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</si>
  <si>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</si>
  <si>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</si>
  <si>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</si>
  <si>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</si>
  <si>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</si>
  <si>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</si>
  <si>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</si>
  <si>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</si>
  <si>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</si>
  <si>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</si>
  <si>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</si>
  <si>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</si>
  <si>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</si>
  <si>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</si>
  <si>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</si>
  <si>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</si>
  <si>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</si>
  <si>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</si>
  <si>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</si>
  <si>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</si>
  <si>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</si>
  <si>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</si>
  <si>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</si>
  <si>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</si>
  <si>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</si>
  <si>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</si>
  <si>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</si>
  <si>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</si>
  <si>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</si>
  <si>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</si>
  <si>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</si>
  <si>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</si>
  <si>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</si>
  <si>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</si>
  <si>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</si>
  <si>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</si>
  <si>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</si>
  <si>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</si>
  <si>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</si>
  <si>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</si>
  <si>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</si>
  <si>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</si>
  <si>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</si>
  <si>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</si>
  <si>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</si>
  <si>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</si>
  <si>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</si>
  <si>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</si>
  <si>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</si>
  <si>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</si>
  <si>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</si>
  <si>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</si>
  <si>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</si>
  <si>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</si>
  <si>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</si>
  <si>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</si>
  <si>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</si>
  <si>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</si>
  <si>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</si>
  <si>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</si>
  <si>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</si>
  <si>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</si>
  <si>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</si>
  <si>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</si>
  <si>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</si>
  <si>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</si>
  <si>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</si>
  <si>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</si>
  <si>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</si>
  <si>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</si>
  <si>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</si>
  <si>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</si>
  <si>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</si>
  <si>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</si>
  <si>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</si>
  <si>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</si>
  <si>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</si>
  <si>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</si>
  <si>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</si>
  <si>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</si>
  <si>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</si>
  <si>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</si>
  <si>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</si>
  <si>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</si>
  <si>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</si>
  <si>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</si>
  <si>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</si>
  <si>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</si>
  <si>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</si>
  <si>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</si>
  <si>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</si>
  <si>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</si>
  <si>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</si>
  <si>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</si>
  <si>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</si>
  <si>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</si>
  <si>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</si>
  <si>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</si>
  <si>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</si>
  <si>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</si>
  <si>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</si>
  <si>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</si>
  <si>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</si>
  <si>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</si>
  <si>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</si>
  <si>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</si>
  <si>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</si>
  <si>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</si>
  <si>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</si>
  <si>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</si>
  <si>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</si>
  <si>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</si>
  <si>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</si>
  <si>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</si>
  <si>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</si>
  <si>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</si>
  <si>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</si>
  <si>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</si>
  <si>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</si>
  <si>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</si>
  <si>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</si>
  <si>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</si>
  <si>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</si>
  <si>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</si>
  <si>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</si>
  <si>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</si>
  <si>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</si>
  <si>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</si>
  <si>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</si>
  <si>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</si>
  <si>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</si>
  <si>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</si>
  <si>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</si>
  <si>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</si>
  <si>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</si>
  <si>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</si>
  <si>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</si>
  <si>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</si>
  <si>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</si>
  <si>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</si>
  <si>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</si>
  <si>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</si>
  <si>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</si>
  <si>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</si>
  <si>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</si>
  <si>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</si>
  <si>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</si>
  <si>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</si>
  <si>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</si>
  <si>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</si>
  <si>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</si>
  <si>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</si>
  <si>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</si>
  <si>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</si>
  <si>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</si>
  <si>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</si>
  <si>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</si>
  <si>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</si>
  <si>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</si>
  <si>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</si>
  <si>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</si>
  <si>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</si>
  <si>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</si>
  <si>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</si>
  <si>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</si>
  <si>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</si>
  <si>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</si>
  <si>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</si>
  <si>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</si>
  <si>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</si>
  <si>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</si>
  <si>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</si>
  <si>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</si>
  <si>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</si>
  <si>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</si>
  <si>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</si>
  <si>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</si>
  <si>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</si>
  <si>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</si>
  <si>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</si>
  <si>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</si>
  <si>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</si>
  <si>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</si>
  <si>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</si>
  <si>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</si>
  <si>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</si>
  <si>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</si>
  <si>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</si>
  <si>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</si>
  <si>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</si>
  <si>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</si>
  <si>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</si>
  <si>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</si>
  <si>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</si>
  <si>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</si>
  <si>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</si>
  <si>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</si>
  <si>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</si>
  <si>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</si>
  <si>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</si>
  <si>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</si>
  <si>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</si>
  <si>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</si>
  <si>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</si>
  <si>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</si>
  <si>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</si>
  <si>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</si>
  <si>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</si>
  <si>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</si>
  <si>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</si>
  <si>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</si>
  <si>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</si>
  <si>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</si>
  <si>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</si>
  <si>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</si>
  <si>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</si>
  <si>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</si>
  <si>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</si>
  <si>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</si>
  <si>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</si>
  <si>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</si>
  <si>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</si>
  <si>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</si>
  <si>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</si>
  <si>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</si>
  <si>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</si>
  <si>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</si>
  <si>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</si>
  <si>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</si>
  <si>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</si>
  <si>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</si>
  <si>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</si>
  <si>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</si>
  <si>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</si>
  <si>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</si>
  <si>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</si>
  <si>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</si>
  <si>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</si>
  <si>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</si>
  <si>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</si>
  <si>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</si>
  <si>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</si>
  <si>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</si>
  <si>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</si>
  <si>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</si>
  <si>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</si>
  <si>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</si>
  <si>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</si>
  <si>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</si>
  <si>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</si>
  <si>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</si>
  <si>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</si>
  <si>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</si>
  <si>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</si>
  <si>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</si>
  <si>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</si>
  <si>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</si>
  <si>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</si>
  <si>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</si>
  <si>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</si>
  <si>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</si>
  <si>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</si>
  <si>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</si>
  <si>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</si>
  <si>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</si>
  <si>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</si>
  <si>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</si>
  <si>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</si>
  <si>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</si>
  <si>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</si>
  <si>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</si>
  <si>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</si>
  <si>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</si>
  <si>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</si>
  <si>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</si>
  <si>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</si>
  <si>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</si>
  <si>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</si>
  <si>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</si>
  <si>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</si>
  <si>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</si>
  <si>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</si>
  <si>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</si>
  <si>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</si>
  <si>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</si>
  <si>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</si>
  <si>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</si>
  <si>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</si>
  <si>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</si>
  <si>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</si>
  <si>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</si>
  <si>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</si>
  <si>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</si>
  <si>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</si>
  <si>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</si>
  <si>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</si>
  <si>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</si>
  <si>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</si>
  <si>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</si>
  <si>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</si>
  <si>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</si>
  <si>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</si>
  <si>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</si>
  <si>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</si>
  <si>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</si>
  <si>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</si>
  <si>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</si>
  <si>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</si>
  <si>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</si>
  <si>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</si>
  <si>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</si>
  <si>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</si>
  <si>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</si>
  <si>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</si>
  <si>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</si>
  <si>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</si>
  <si>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</si>
  <si>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</si>
  <si>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</si>
  <si>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</si>
  <si>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</si>
  <si>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</si>
  <si>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</si>
  <si>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</si>
  <si>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</si>
  <si>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</si>
  <si>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</si>
  <si>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</si>
  <si>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</si>
  <si>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</si>
  <si>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</si>
  <si>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</si>
  <si>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</si>
  <si>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</si>
  <si>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</si>
  <si>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</si>
  <si>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</si>
  <si>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</si>
  <si>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</si>
  <si>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</si>
  <si>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</si>
  <si>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</si>
  <si>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</si>
  <si>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</si>
  <si>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</si>
  <si>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</si>
  <si>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</si>
  <si>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</si>
  <si>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</si>
  <si>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</si>
  <si>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</si>
  <si>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</si>
  <si>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</si>
  <si>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</si>
  <si>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</si>
  <si>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</si>
  <si>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</si>
  <si>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</si>
  <si>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</si>
  <si>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</si>
  <si>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</si>
  <si>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</si>
  <si>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</si>
  <si>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</si>
  <si>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</si>
  <si>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</si>
  <si>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</si>
  <si>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</si>
  <si>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</si>
  <si>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</si>
  <si>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</si>
  <si>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</si>
  <si>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</si>
  <si>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</si>
  <si>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</si>
  <si>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</si>
  <si>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</si>
  <si>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</si>
  <si>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</si>
  <si>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</si>
  <si>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</si>
  <si>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</si>
  <si>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</si>
  <si>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</si>
  <si>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</si>
  <si>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</si>
  <si>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</si>
  <si>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</si>
  <si>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</si>
  <si>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</si>
  <si>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</si>
  <si>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</si>
  <si>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</si>
  <si>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</si>
  <si>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</si>
  <si>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</si>
  <si>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</si>
  <si>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</si>
  <si>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</si>
  <si>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</si>
  <si>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</si>
  <si>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</si>
  <si>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</si>
  <si>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</si>
  <si>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</si>
  <si>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</si>
  <si>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</si>
  <si>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</si>
  <si>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</si>
  <si>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</si>
  <si>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</si>
  <si>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</si>
  <si>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</si>
  <si>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</si>
  <si>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</si>
  <si>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</si>
  <si>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</si>
  <si>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</si>
  <si>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</si>
  <si>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</si>
  <si>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</si>
  <si>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</si>
  <si>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</si>
  <si>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</si>
  <si>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</si>
  <si>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</si>
  <si>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</si>
  <si>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</si>
  <si>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</si>
  <si>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</si>
  <si>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</si>
  <si>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</si>
  <si>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</si>
  <si>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</si>
  <si>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</si>
  <si>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</si>
  <si>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</si>
  <si>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</si>
  <si>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</si>
  <si>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</si>
  <si>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</si>
  <si>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</si>
  <si>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</si>
  <si>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</si>
  <si>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</si>
  <si>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</si>
  <si>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</si>
  <si>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</si>
  <si>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</si>
  <si>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</si>
  <si>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</si>
  <si>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</si>
  <si>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</si>
  <si>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</si>
  <si>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</si>
  <si>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</si>
  <si>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</si>
  <si>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</si>
  <si>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</si>
  <si>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</si>
  <si>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</si>
  <si>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</si>
  <si>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</si>
  <si>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</si>
  <si>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</si>
  <si>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</si>
  <si>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</si>
  <si>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</si>
  <si>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</si>
  <si>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</si>
  <si>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</si>
  <si>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</si>
  <si>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</si>
  <si>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</si>
  <si>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</si>
  <si>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</si>
  <si>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</si>
  <si>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</si>
  <si>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</si>
  <si>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</si>
  <si>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</si>
  <si>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</si>
  <si>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</si>
  <si>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</si>
  <si>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</si>
  <si>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</si>
  <si>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</si>
  <si>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</si>
  <si>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</si>
  <si>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</si>
  <si>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</si>
  <si>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</si>
  <si>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</si>
  <si>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</si>
  <si>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</si>
  <si>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</si>
  <si>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</si>
  <si>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</si>
  <si>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</si>
  <si>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</si>
  <si>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</si>
  <si>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</si>
  <si>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</si>
  <si>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</si>
  <si>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</si>
  <si>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</si>
  <si>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</si>
  <si>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</si>
  <si>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</si>
  <si>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</si>
  <si>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</si>
  <si>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</si>
  <si>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</si>
  <si>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</si>
  <si>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</si>
  <si>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</si>
  <si>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</si>
  <si>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</si>
  <si>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</si>
  <si>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</si>
  <si>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</si>
  <si>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</si>
  <si>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</si>
  <si>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</si>
  <si>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</si>
  <si>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</si>
  <si>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</si>
  <si>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</si>
  <si>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</si>
  <si>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</si>
  <si>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</si>
  <si>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</si>
  <si>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</si>
  <si>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</si>
  <si>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</si>
  <si>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</si>
  <si>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</si>
  <si>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</si>
  <si>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</si>
  <si>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</si>
  <si>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</si>
  <si>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</si>
  <si>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</si>
  <si>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</si>
  <si>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</si>
  <si>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</si>
  <si>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</si>
  <si>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</si>
  <si>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</si>
  <si>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</si>
  <si>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</si>
  <si>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</si>
  <si>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</si>
  <si>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</si>
  <si>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</si>
  <si>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</si>
  <si>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</si>
  <si>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</si>
  <si>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</si>
  <si>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</si>
  <si>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</si>
  <si>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</si>
  <si>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</si>
  <si>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</si>
  <si>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</si>
  <si>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</si>
  <si>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</si>
  <si>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</si>
  <si>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</si>
  <si>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</si>
  <si>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</si>
  <si>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</si>
  <si>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</si>
  <si>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</si>
  <si>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</si>
  <si>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</si>
  <si>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</si>
  <si>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</si>
  <si>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</si>
  <si>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</si>
  <si>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</si>
  <si>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</si>
  <si>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</si>
  <si>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</si>
  <si>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</si>
  <si>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</si>
  <si>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</si>
  <si>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</si>
  <si>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</si>
  <si>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</si>
  <si>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</si>
  <si>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</si>
  <si>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</si>
  <si>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</si>
  <si>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</si>
  <si>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</si>
  <si>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</si>
  <si>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</si>
  <si>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</si>
  <si>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</si>
  <si>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</si>
  <si>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</si>
  <si>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</si>
  <si>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</si>
  <si>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</si>
  <si>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</si>
  <si>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</si>
  <si>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</si>
  <si>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</si>
  <si>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</si>
  <si>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</si>
  <si>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</si>
  <si>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</si>
  <si>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</si>
  <si>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</si>
  <si>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</si>
  <si>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</si>
  <si>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</si>
  <si>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</si>
  <si>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</si>
  <si>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</si>
  <si>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</si>
  <si>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</si>
  <si>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</si>
  <si>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</si>
  <si>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</si>
  <si>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</si>
  <si>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</si>
  <si>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</si>
  <si>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</si>
  <si>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</si>
  <si>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</si>
  <si>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</si>
  <si>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</si>
  <si>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</si>
  <si>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</si>
  <si>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</si>
  <si>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</si>
  <si>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</si>
  <si>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</si>
  <si>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</si>
  <si>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</si>
  <si>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</si>
  <si>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</si>
  <si>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</si>
  <si>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</si>
  <si>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</si>
  <si>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</si>
  <si>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</si>
  <si>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</si>
  <si>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</si>
  <si>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</si>
  <si>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</si>
  <si>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</si>
  <si>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</si>
  <si>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</si>
  <si>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</si>
  <si>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</si>
  <si>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</si>
  <si>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</si>
  <si>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</si>
  <si>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</si>
  <si>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</si>
  <si>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</si>
  <si>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</si>
  <si>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</si>
  <si>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</si>
  <si>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</si>
  <si>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</si>
  <si>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</si>
  <si>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</si>
  <si>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</si>
  <si>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</si>
  <si>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</si>
  <si>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</si>
  <si>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</si>
  <si>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</si>
  <si>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</si>
  <si>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</si>
  <si>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</si>
  <si>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</si>
  <si>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</si>
  <si>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</si>
  <si>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</si>
  <si>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</si>
  <si>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</si>
  <si>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</si>
  <si>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</si>
  <si>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</si>
  <si>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</si>
  <si>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</si>
  <si>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</si>
  <si>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</si>
  <si>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</si>
  <si>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</si>
  <si>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</si>
  <si>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</si>
  <si>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</si>
  <si>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</si>
  <si>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</si>
  <si>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</si>
  <si>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</si>
  <si>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</si>
  <si>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</si>
  <si>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</si>
  <si>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</si>
  <si>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</si>
  <si>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</si>
  <si>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</si>
  <si>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</si>
  <si>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</si>
  <si>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</si>
  <si>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</si>
  <si>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</si>
  <si>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</si>
  <si>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</si>
  <si>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</si>
  <si>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</si>
  <si>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</si>
  <si>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</si>
  <si>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</si>
  <si>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</si>
  <si>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</si>
  <si>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</si>
  <si>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</si>
  <si>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</si>
  <si>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</si>
  <si>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</si>
  <si>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</si>
  <si>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</si>
  <si>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</si>
  <si>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</si>
  <si>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</si>
  <si>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</si>
  <si>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</si>
  <si>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</si>
  <si>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</si>
  <si>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</si>
  <si>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</si>
  <si>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</si>
  <si>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</si>
  <si>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</si>
  <si>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</si>
  <si>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</si>
  <si>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</si>
  <si>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</si>
  <si>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</si>
  <si>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</si>
  <si>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</si>
  <si>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</si>
  <si>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</si>
  <si>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</si>
  <si>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</si>
  <si>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</si>
  <si>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</si>
  <si>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</si>
  <si>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</si>
  <si>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</si>
  <si>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</si>
  <si>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</si>
  <si>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</si>
  <si>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</si>
  <si>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</si>
  <si>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</si>
  <si>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</si>
  <si>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</si>
  <si>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</si>
  <si>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</si>
  <si>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</si>
  <si>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</si>
  <si>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</si>
  <si>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</si>
  <si>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</si>
  <si>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</si>
  <si>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</si>
  <si>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</si>
  <si>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</si>
  <si>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</si>
  <si>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</si>
  <si>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</si>
  <si>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</si>
  <si>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</si>
  <si>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</si>
  <si>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</si>
  <si>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</si>
  <si>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</si>
  <si>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</si>
  <si>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</si>
  <si>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</si>
  <si>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</si>
  <si>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</si>
  <si>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</si>
  <si>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</si>
  <si>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</si>
  <si>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</si>
  <si>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</si>
  <si>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</si>
  <si>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</si>
  <si>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</si>
  <si>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</si>
  <si>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</si>
  <si>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</si>
  <si>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</si>
  <si>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</si>
  <si>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</si>
  <si>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</si>
  <si>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</si>
  <si>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</si>
  <si>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</si>
  <si>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</si>
  <si>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</si>
  <si>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</si>
  <si>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</si>
  <si>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</si>
  <si>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</si>
  <si>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</si>
  <si>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</si>
  <si>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</si>
  <si>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</si>
  <si>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</si>
  <si>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</si>
  <si>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</si>
  <si>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</si>
  <si>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</si>
  <si>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</si>
  <si>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</si>
  <si>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</si>
  <si>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</si>
  <si>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</si>
  <si>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</si>
  <si>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</si>
  <si>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</si>
  <si>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</si>
  <si>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</si>
  <si>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</si>
  <si>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</si>
  <si>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</si>
  <si>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</si>
  <si>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</si>
  <si>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</si>
  <si>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</si>
  <si>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</si>
  <si>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</si>
  <si>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</si>
  <si>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</si>
  <si>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</si>
  <si>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</si>
  <si>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</si>
  <si>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</si>
  <si>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</si>
  <si>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</si>
  <si>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</si>
  <si>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</si>
  <si>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</si>
  <si>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</si>
  <si>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</si>
  <si>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</si>
  <si>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</si>
  <si>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</si>
  <si>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</si>
  <si>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</si>
  <si>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</si>
  <si>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</si>
  <si>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</si>
  <si>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</si>
  <si>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</si>
  <si>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</si>
  <si>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</si>
  <si>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</si>
  <si>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</si>
  <si>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</si>
  <si>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</si>
  <si>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</si>
  <si>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</si>
  <si>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</si>
  <si>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</si>
  <si>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</si>
  <si>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</si>
  <si>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</si>
  <si>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</si>
  <si>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</si>
  <si>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</si>
  <si>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</si>
  <si>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</si>
  <si>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</si>
  <si>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</si>
  <si>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</si>
  <si>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</si>
  <si>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</si>
  <si>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</si>
  <si>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</si>
  <si>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</si>
  <si>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</si>
  <si>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</si>
  <si>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</si>
  <si>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</si>
  <si>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</si>
  <si>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</si>
  <si>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</si>
  <si>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</si>
  <si>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</si>
  <si>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</si>
  <si>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</si>
  <si>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</si>
  <si>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</si>
  <si>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</si>
  <si>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</si>
  <si>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</si>
  <si>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</si>
  <si>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</si>
  <si>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</si>
  <si>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</si>
  <si>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</si>
  <si>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</si>
  <si>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</si>
  <si>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</si>
  <si>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</si>
  <si>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</si>
  <si>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</si>
  <si>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</si>
  <si>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</si>
  <si>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</si>
  <si>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</si>
  <si>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</si>
  <si>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</si>
  <si>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</si>
  <si>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</si>
  <si>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</si>
  <si>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</si>
  <si>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</si>
  <si>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</si>
  <si>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</si>
  <si>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</si>
  <si>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</si>
  <si>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</si>
  <si>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</si>
  <si>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</si>
  <si>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</si>
  <si>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</si>
  <si>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</si>
  <si>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</si>
  <si>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</si>
  <si>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</si>
  <si>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</si>
  <si>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</si>
  <si>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</si>
  <si>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</si>
  <si>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</si>
  <si>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</si>
  <si>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</si>
  <si>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</si>
  <si>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</si>
  <si>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</si>
  <si>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</si>
  <si>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</si>
  <si>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</si>
  <si>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</si>
  <si>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</si>
  <si>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</si>
  <si>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</si>
  <si>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</si>
  <si>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</si>
  <si>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</si>
  <si>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</si>
  <si>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</si>
  <si>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</si>
  <si>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</si>
  <si>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</si>
  <si>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</si>
  <si>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</si>
  <si>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</si>
  <si>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</si>
  <si>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</si>
  <si>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</si>
  <si>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</si>
  <si>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</si>
  <si>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</si>
  <si>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</si>
  <si>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</si>
  <si>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</si>
  <si>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</si>
  <si>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</si>
  <si>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</si>
  <si>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</si>
  <si>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</si>
  <si>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</si>
  <si>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</si>
  <si>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</si>
  <si>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</si>
  <si>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</si>
  <si>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</si>
  <si>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</si>
  <si>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</si>
  <si>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</si>
  <si>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</si>
  <si>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</si>
  <si>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</si>
  <si>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</si>
  <si>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</si>
  <si>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</si>
  <si>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</si>
  <si>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</si>
  <si>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</si>
  <si>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</si>
  <si>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</si>
  <si>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</si>
  <si>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</si>
  <si>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</si>
  <si>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</si>
  <si>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</si>
  <si>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</si>
  <si>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</si>
  <si>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</si>
  <si>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</si>
  <si>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</si>
  <si>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</si>
  <si>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</si>
  <si>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</si>
  <si>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</si>
  <si>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</si>
  <si>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</si>
  <si>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</si>
  <si>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</si>
  <si>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</si>
  <si>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</si>
  <si>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</si>
  <si>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</si>
  <si>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</si>
  <si>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</si>
  <si>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</si>
  <si>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</si>
  <si>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</si>
  <si>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</si>
  <si>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</si>
  <si>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</si>
  <si>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</si>
  <si>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</si>
  <si>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</si>
  <si>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</si>
  <si>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</si>
  <si>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</si>
  <si>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</si>
  <si>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</si>
  <si>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</si>
  <si>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</si>
  <si>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</si>
  <si>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</si>
  <si>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</si>
  <si>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</si>
  <si>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</si>
  <si>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</si>
  <si>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</si>
  <si>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</si>
  <si>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</si>
  <si>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</si>
  <si>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</si>
  <si>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</si>
  <si>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</si>
  <si>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</si>
  <si>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</si>
  <si>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</si>
  <si>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</si>
  <si>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</si>
  <si>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</si>
  <si>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</si>
  <si>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</si>
  <si>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</si>
  <si>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</si>
  <si>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</si>
  <si>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</si>
  <si>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</si>
  <si>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</si>
  <si>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</si>
  <si>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</si>
  <si>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</si>
  <si>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</si>
  <si>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</si>
  <si>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</si>
  <si>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</si>
  <si>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</si>
  <si>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</si>
  <si>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</si>
  <si>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</si>
  <si>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</si>
  <si>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</si>
  <si>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</si>
  <si>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</si>
  <si>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</si>
  <si>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</si>
  <si>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</si>
  <si>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</si>
  <si>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</si>
  <si>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</si>
  <si>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</si>
  <si>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</si>
  <si>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</si>
  <si>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</si>
  <si>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</si>
  <si>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</si>
  <si>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</si>
  <si>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</si>
  <si>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</si>
  <si>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</si>
  <si>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</si>
  <si>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</si>
  <si>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</si>
  <si>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</si>
  <si>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</si>
  <si>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</si>
  <si>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</si>
  <si>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</si>
  <si>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</si>
  <si>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</si>
  <si>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</si>
  <si>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</si>
  <si>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</si>
  <si>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</si>
  <si>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</si>
  <si>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</si>
  <si>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</si>
  <si>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</si>
  <si>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</si>
  <si>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</si>
  <si>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</si>
  <si>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</si>
  <si>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</si>
  <si>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</si>
  <si>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</si>
  <si>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</si>
  <si>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</si>
  <si>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</si>
  <si>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</si>
  <si>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</si>
  <si>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</si>
  <si>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</si>
  <si>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</si>
  <si>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</si>
  <si>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</si>
  <si>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</si>
  <si>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</si>
  <si>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</si>
  <si>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</si>
  <si>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</si>
  <si>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</si>
  <si>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</si>
  <si>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</si>
  <si>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</si>
  <si>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</si>
  <si>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</si>
  <si>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</si>
  <si>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</si>
  <si>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</si>
  <si>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</si>
  <si>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</si>
  <si>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</si>
  <si>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</si>
  <si>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</si>
  <si>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</si>
  <si>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</si>
  <si>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</si>
  <si>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</si>
  <si>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</si>
  <si>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</si>
  <si>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</si>
  <si>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</si>
  <si>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</si>
  <si>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</si>
  <si>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</si>
  <si>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</si>
  <si>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</si>
  <si>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</si>
  <si>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</si>
  <si>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</si>
  <si>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</si>
  <si>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</si>
  <si>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</si>
  <si>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</si>
  <si>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</si>
  <si>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</si>
  <si>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</si>
  <si>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</si>
  <si>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</si>
  <si>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</si>
  <si>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</si>
  <si>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</si>
  <si>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</si>
  <si>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</si>
  <si>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</si>
  <si>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</si>
  <si>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</si>
  <si>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</si>
  <si>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</si>
  <si>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</si>
  <si>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</si>
  <si>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</si>
  <si>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</si>
  <si>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</si>
  <si>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</si>
  <si>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</si>
  <si>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</si>
  <si>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</si>
  <si>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</si>
  <si>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</si>
  <si>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</si>
  <si>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</si>
  <si>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</si>
  <si>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</si>
  <si>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</si>
  <si>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</si>
  <si>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</si>
  <si>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</si>
  <si>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</si>
  <si>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</si>
  <si>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</si>
  <si>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</si>
  <si>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</si>
  <si>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</si>
  <si>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</si>
  <si>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</si>
  <si>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</si>
  <si>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</si>
  <si>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</si>
  <si>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</si>
  <si>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</si>
  <si>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</si>
  <si>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</si>
  <si>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</si>
  <si>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</si>
  <si>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</si>
  <si>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</si>
  <si>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</si>
  <si>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</si>
  <si>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</si>
  <si>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</si>
  <si>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</si>
  <si>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</si>
  <si>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</si>
  <si>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</si>
  <si>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</si>
  <si>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</si>
  <si>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</si>
  <si>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</si>
  <si>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</si>
  <si>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</si>
  <si>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</si>
  <si>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</si>
  <si>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</si>
  <si>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</si>
  <si>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</si>
  <si>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</si>
  <si>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</si>
  <si>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</si>
  <si>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</si>
  <si>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</si>
  <si>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</si>
  <si>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</si>
  <si>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</si>
  <si>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</si>
  <si>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</si>
  <si>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</si>
  <si>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</si>
  <si>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</si>
  <si>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</si>
  <si>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</si>
  <si>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</si>
  <si>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</si>
  <si>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</si>
  <si>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</si>
  <si>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</si>
  <si>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</si>
  <si>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</si>
  <si>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</si>
  <si>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</si>
  <si>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</si>
  <si>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</si>
  <si>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</si>
  <si>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</si>
  <si>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</si>
  <si>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</si>
  <si>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</si>
  <si>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</si>
  <si>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</si>
  <si>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</si>
  <si>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</si>
  <si>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</si>
  <si>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</si>
  <si>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</si>
  <si>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</si>
  <si>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</si>
  <si>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</si>
  <si>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</si>
  <si>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</si>
  <si>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</si>
  <si>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</si>
  <si>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</si>
  <si>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</si>
  <si>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</si>
  <si>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</si>
  <si>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</si>
  <si>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</si>
  <si>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</si>
  <si>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</si>
  <si>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</si>
  <si>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</si>
  <si>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</si>
  <si>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</si>
  <si>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</si>
  <si>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</si>
  <si>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</si>
  <si>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</si>
  <si>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</si>
  <si>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</si>
  <si>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</si>
  <si>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</si>
  <si>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</si>
  <si>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</si>
  <si>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</si>
  <si>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</si>
  <si>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</si>
  <si>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</si>
  <si>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</si>
  <si>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</si>
  <si>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</si>
  <si>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</si>
  <si>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</si>
  <si>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</si>
  <si>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</si>
  <si>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</si>
  <si>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</si>
  <si>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</si>
  <si>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</si>
  <si>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</si>
  <si>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</si>
  <si>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</si>
  <si>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</si>
  <si>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</si>
  <si>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</si>
  <si>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</si>
  <si>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</si>
  <si>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</si>
  <si>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</si>
  <si>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</si>
  <si>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</si>
  <si>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</si>
  <si>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</si>
  <si>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</si>
  <si>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</si>
  <si>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</si>
  <si>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</si>
  <si>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</si>
  <si>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</si>
  <si>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</si>
  <si>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</si>
  <si>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</si>
  <si>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</si>
  <si>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</si>
  <si>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</si>
  <si>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</si>
  <si>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</si>
  <si>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</si>
  <si>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</si>
  <si>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</si>
  <si>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</si>
  <si>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</si>
  <si>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</si>
  <si>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</si>
  <si>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</si>
  <si>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</si>
  <si>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</si>
  <si>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</si>
  <si>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</si>
  <si>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</si>
  <si>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</si>
  <si>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</si>
  <si>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</si>
  <si>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</si>
  <si>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</si>
  <si>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</si>
  <si>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</si>
  <si>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</si>
  <si>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</si>
  <si>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</si>
  <si>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</si>
  <si>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</si>
  <si>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</si>
  <si>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</si>
  <si>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</si>
  <si>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</si>
  <si>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</si>
  <si>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</si>
  <si>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</si>
  <si>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</si>
  <si>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</si>
  <si>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</si>
  <si>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</si>
  <si>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</si>
  <si>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</si>
  <si>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</si>
  <si>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</si>
  <si>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</si>
  <si>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</si>
  <si>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</si>
  <si>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</si>
  <si>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</si>
  <si>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</si>
  <si>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</si>
  <si>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</si>
  <si>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</si>
  <si>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</si>
  <si>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</si>
  <si>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</si>
  <si>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</si>
  <si>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</si>
  <si>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</si>
  <si>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</si>
  <si>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</si>
  <si>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</si>
  <si>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</si>
  <si>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</si>
  <si>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</si>
  <si>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</si>
  <si>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</si>
  <si>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</si>
  <si>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</si>
  <si>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</si>
  <si>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</si>
  <si>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</si>
  <si>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</si>
  <si>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</si>
  <si>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</si>
  <si>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</si>
  <si>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</si>
  <si>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</si>
  <si>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</si>
  <si>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</si>
  <si>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</si>
  <si>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</si>
  <si>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</si>
  <si>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</si>
  <si>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</si>
  <si>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</si>
  <si>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</si>
  <si>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</si>
  <si>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</si>
  <si>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</si>
  <si>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</si>
  <si>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</si>
  <si>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</si>
  <si>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</si>
  <si>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</si>
  <si>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</si>
  <si>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</si>
  <si>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</si>
  <si>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</si>
  <si>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</si>
  <si>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</si>
  <si>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</si>
  <si>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</si>
  <si>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</si>
  <si>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</si>
  <si>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</si>
  <si>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</si>
  <si>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</si>
  <si>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</si>
  <si>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</si>
  <si>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</si>
  <si>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</si>
  <si>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</si>
  <si>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</si>
  <si>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</si>
  <si>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</si>
  <si>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</si>
  <si>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</si>
  <si>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</si>
  <si>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</si>
  <si>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</si>
  <si>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</si>
  <si>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</si>
  <si>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</si>
  <si>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</si>
  <si>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</si>
  <si>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</si>
  <si>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</si>
  <si>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</si>
  <si>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</si>
  <si>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</si>
  <si>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</si>
  <si>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</si>
  <si>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</si>
  <si>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</si>
  <si>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</si>
  <si>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</si>
  <si>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</si>
  <si>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</si>
  <si>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</si>
  <si>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</si>
  <si>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</si>
  <si>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</si>
  <si>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</si>
  <si>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</si>
  <si>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</si>
  <si>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</si>
  <si>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</si>
  <si>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</si>
  <si>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</si>
  <si>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</si>
  <si>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</si>
  <si>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</si>
  <si>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</si>
  <si>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</si>
  <si>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</si>
  <si>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</si>
  <si>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</si>
  <si>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</si>
  <si>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</si>
  <si>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</si>
  <si>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</si>
  <si>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</si>
  <si>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</si>
  <si>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</si>
  <si>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</si>
  <si>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</si>
  <si>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</si>
  <si>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</si>
  <si>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</si>
  <si>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</si>
  <si>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</si>
  <si>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</si>
  <si>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</si>
  <si>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</si>
  <si>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</si>
  <si>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</si>
  <si>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</si>
  <si>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</si>
  <si>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</si>
  <si>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</si>
  <si>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</si>
  <si>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</si>
  <si>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</si>
  <si>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</si>
  <si>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</si>
  <si>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</si>
  <si>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</si>
  <si>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</si>
  <si>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</si>
  <si>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</si>
  <si>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</si>
  <si>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</si>
  <si>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</si>
  <si>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</si>
  <si>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</si>
  <si>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</si>
  <si>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</si>
  <si>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</si>
  <si>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</si>
  <si>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</si>
  <si>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</si>
  <si>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</si>
  <si>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</si>
  <si>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</si>
  <si>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</si>
  <si>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</si>
  <si>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</si>
  <si>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</si>
  <si>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</si>
  <si>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</si>
  <si>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</si>
  <si>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</si>
  <si>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</si>
  <si>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</si>
  <si>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</si>
  <si>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</si>
  <si>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</si>
  <si>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</si>
  <si>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</si>
  <si>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</si>
  <si>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</si>
  <si>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</si>
  <si>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</si>
  <si>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</si>
  <si>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</si>
  <si>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</si>
  <si>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</si>
  <si>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</si>
  <si>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</si>
  <si>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</si>
  <si>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</si>
  <si>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</si>
  <si>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</si>
  <si>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</si>
  <si>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</si>
  <si>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</si>
  <si>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</si>
  <si>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</si>
  <si>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</si>
  <si>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</si>
  <si>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</si>
  <si>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</si>
  <si>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</si>
  <si>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</si>
  <si>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</si>
  <si>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</si>
  <si>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</si>
  <si>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</si>
  <si>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</si>
  <si>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</si>
  <si>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</si>
  <si>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</si>
  <si>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</si>
  <si>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</si>
  <si>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</si>
  <si>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</si>
  <si>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</si>
  <si>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</si>
  <si>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</si>
  <si>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</si>
  <si>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</si>
  <si>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</si>
  <si>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</si>
  <si>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</si>
  <si>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</si>
  <si>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</si>
  <si>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</si>
  <si>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</si>
  <si>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</si>
  <si>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</si>
  <si>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</si>
  <si>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</si>
  <si>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</si>
  <si>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</si>
  <si>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</si>
  <si>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</si>
  <si>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</si>
  <si>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</si>
  <si>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</si>
  <si>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</si>
  <si>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</si>
  <si>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</si>
  <si>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</si>
  <si>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</si>
  <si>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</si>
  <si>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</si>
  <si>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</si>
  <si>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</si>
  <si>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</si>
  <si>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</si>
  <si>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</si>
  <si>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</si>
  <si>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</si>
  <si>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</si>
  <si>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</si>
  <si>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</si>
  <si>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</si>
  <si>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</si>
  <si>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</si>
  <si>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</si>
  <si>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</si>
  <si>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</si>
  <si>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</si>
  <si>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</si>
  <si>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</si>
  <si>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</si>
  <si>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</si>
  <si>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</si>
  <si>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</si>
  <si>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</si>
  <si>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</si>
  <si>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</si>
  <si>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</si>
  <si>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</si>
  <si>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</si>
  <si>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</si>
  <si>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</si>
  <si>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</si>
  <si>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</si>
  <si>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</si>
  <si>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</si>
  <si>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</si>
  <si>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</si>
  <si>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</si>
  <si>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</si>
  <si>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</si>
  <si>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</si>
  <si>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</si>
  <si>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</si>
  <si>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</si>
  <si>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</si>
  <si>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</si>
  <si>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</si>
  <si>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</si>
  <si>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</si>
  <si>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</si>
  <si>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</si>
  <si>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</si>
  <si>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</si>
  <si>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</si>
  <si>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</si>
  <si>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</si>
  <si>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</si>
  <si>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</si>
  <si>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</si>
  <si>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</si>
  <si>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</si>
  <si>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</si>
  <si>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</si>
  <si>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</si>
  <si>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</si>
  <si>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</si>
  <si>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</si>
  <si>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</si>
  <si>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</si>
  <si>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</si>
  <si>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</si>
  <si>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</si>
  <si>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</si>
  <si>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</si>
  <si>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</si>
  <si>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</si>
  <si>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</si>
  <si>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</si>
  <si>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</si>
  <si>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</si>
  <si>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</si>
  <si>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</si>
  <si>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</si>
  <si>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</si>
  <si>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</si>
  <si>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</si>
  <si>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</si>
  <si>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</si>
  <si>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</si>
  <si>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</si>
  <si>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</si>
  <si>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</si>
  <si>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</si>
  <si>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</si>
  <si>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</si>
  <si>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</si>
  <si>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</si>
  <si>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</si>
  <si>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</si>
  <si>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</si>
  <si>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</si>
  <si>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</si>
  <si>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</si>
  <si>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</si>
  <si>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</si>
  <si>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</si>
  <si>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</si>
  <si>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</si>
  <si>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</si>
  <si>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</si>
  <si>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</si>
  <si>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</si>
  <si>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</si>
  <si>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</si>
  <si>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</si>
  <si>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</si>
  <si>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</si>
  <si>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</si>
  <si>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</si>
  <si>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</si>
  <si>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</si>
  <si>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</si>
  <si>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</si>
  <si>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</si>
  <si>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</si>
  <si>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</si>
  <si>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</si>
  <si>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</si>
  <si>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</si>
  <si>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</si>
  <si>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</si>
  <si>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</si>
  <si>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</si>
  <si>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</si>
  <si>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</si>
  <si>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</si>
  <si>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</si>
  <si>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</si>
  <si>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</si>
  <si>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</si>
  <si>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</si>
  <si>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</si>
  <si>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</si>
  <si>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</si>
  <si>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</si>
  <si>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</si>
  <si>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</si>
  <si>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</si>
  <si>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</si>
  <si>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</si>
  <si>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</si>
  <si>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</si>
  <si>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</si>
  <si>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</si>
  <si>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</si>
  <si>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</si>
  <si>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</si>
  <si>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</si>
  <si>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</si>
  <si>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</si>
  <si>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</si>
  <si>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</si>
  <si>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</si>
  <si>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</si>
  <si>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</si>
  <si>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</si>
  <si>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</si>
  <si>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</si>
  <si>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</si>
  <si>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</si>
  <si>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</si>
  <si>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</si>
  <si>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</si>
  <si>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</si>
  <si>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</si>
  <si>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</si>
  <si>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</si>
  <si>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</si>
  <si>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</si>
  <si>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</si>
  <si>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</si>
  <si>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</si>
  <si>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</si>
  <si>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</si>
  <si>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</si>
  <si>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</si>
  <si>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</si>
  <si>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</si>
  <si>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</si>
  <si>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</si>
  <si>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</si>
  <si>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</si>
  <si>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</si>
  <si>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</si>
  <si>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</si>
  <si>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</si>
  <si>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</si>
  <si>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</si>
  <si>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</si>
  <si>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</si>
  <si>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</si>
  <si>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</si>
  <si>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</si>
  <si>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</si>
  <si>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</si>
  <si>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</si>
  <si>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</si>
  <si>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</si>
  <si>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</si>
  <si>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</si>
  <si>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</si>
  <si>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</si>
  <si>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</si>
  <si>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</si>
  <si>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</si>
  <si>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</si>
  <si>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</si>
  <si>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</si>
  <si>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</si>
  <si>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</si>
  <si>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</si>
  <si>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</si>
  <si>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</si>
  <si>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</si>
  <si>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</si>
  <si>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</si>
  <si>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</si>
  <si>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</si>
  <si>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</si>
  <si>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</si>
  <si>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</si>
  <si>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</si>
  <si>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</si>
  <si>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</si>
  <si>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</si>
  <si>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</si>
  <si>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</si>
  <si>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</si>
  <si>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</si>
  <si>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</si>
  <si>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</si>
  <si>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</si>
  <si>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</si>
  <si>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</si>
  <si>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</si>
  <si>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</si>
  <si>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</si>
  <si>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</si>
  <si>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</si>
  <si>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</si>
  <si>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</si>
  <si>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</si>
  <si>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</si>
  <si>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</si>
  <si>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</si>
  <si>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</si>
  <si>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</si>
  <si>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</si>
  <si>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</si>
  <si>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</si>
  <si>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</si>
  <si>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</si>
  <si>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</si>
  <si>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</si>
  <si>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</si>
  <si>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</si>
  <si>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</si>
  <si>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</si>
  <si>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</si>
  <si>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</si>
  <si>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</si>
  <si>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</si>
  <si>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</si>
  <si>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</si>
  <si>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</si>
  <si>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</si>
  <si>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</si>
  <si>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</si>
  <si>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</si>
  <si>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</si>
  <si>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</si>
  <si>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</si>
  <si>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</si>
  <si>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</si>
  <si>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</si>
  <si>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</si>
  <si>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</si>
  <si>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</si>
  <si>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</si>
  <si>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</si>
  <si>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</si>
  <si>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</si>
  <si>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</si>
  <si>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</si>
  <si>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</si>
  <si>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</si>
  <si>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</si>
  <si>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</si>
  <si>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</si>
  <si>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</si>
  <si>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</si>
  <si>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</si>
  <si>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</si>
  <si>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</si>
  <si>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</si>
  <si>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</si>
  <si>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</si>
  <si>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</si>
  <si>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</si>
  <si>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</si>
  <si>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</si>
  <si>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</si>
  <si>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</si>
  <si>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</si>
  <si>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</si>
  <si>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</si>
  <si>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</si>
  <si>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</si>
  <si>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</si>
  <si>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</si>
  <si>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</si>
  <si>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</si>
  <si>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</si>
  <si>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</si>
  <si>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</si>
  <si>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</si>
  <si>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</si>
  <si>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</si>
  <si>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</si>
  <si>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</si>
  <si>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</si>
  <si>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</si>
  <si>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</si>
  <si>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</si>
  <si>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</si>
  <si>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</si>
  <si>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</si>
  <si>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</si>
  <si>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</si>
  <si>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</si>
  <si>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</si>
  <si>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</si>
  <si>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</si>
  <si>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</si>
  <si>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</si>
  <si>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</si>
  <si>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</si>
  <si>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</si>
  <si>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</si>
  <si>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</si>
  <si>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</si>
  <si>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</si>
  <si>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</si>
  <si>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</si>
  <si>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</si>
  <si>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</si>
  <si>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</si>
  <si>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</si>
  <si>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</si>
  <si>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</si>
  <si>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</si>
  <si>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</si>
  <si>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</si>
  <si>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</si>
  <si>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</si>
  <si>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</si>
  <si>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</si>
  <si>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</si>
  <si>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</si>
  <si>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</si>
  <si>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</si>
  <si>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</si>
  <si>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</si>
  <si>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</si>
  <si>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</si>
  <si>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</si>
  <si>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</si>
  <si>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</si>
  <si>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</si>
  <si>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</si>
  <si>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</si>
  <si>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</si>
  <si>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</si>
  <si>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</si>
  <si>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</si>
  <si>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</si>
  <si>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</si>
  <si>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</si>
  <si>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</si>
  <si>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</si>
  <si>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</si>
  <si>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</si>
  <si>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</si>
  <si>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</si>
  <si>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</si>
  <si>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</si>
  <si>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</si>
  <si>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</si>
  <si>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</si>
  <si>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</si>
  <si>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</si>
  <si>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</si>
  <si>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</si>
  <si>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</si>
  <si>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</si>
  <si>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</si>
  <si>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</si>
  <si>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</si>
  <si>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</si>
  <si>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</si>
  <si>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</si>
  <si>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</si>
  <si>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</si>
  <si>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</si>
  <si>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</si>
  <si>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</si>
  <si>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</si>
  <si>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</si>
  <si>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</si>
  <si>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</si>
  <si>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</si>
  <si>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</si>
  <si>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</si>
  <si>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</si>
  <si>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</si>
  <si>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</si>
  <si>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</si>
  <si>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</si>
  <si>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</si>
  <si>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</si>
  <si>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</si>
  <si>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</si>
  <si>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</si>
  <si>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</si>
  <si>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</si>
  <si>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</si>
  <si>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</si>
  <si>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</si>
  <si>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</si>
  <si>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</si>
  <si>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</si>
  <si>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</si>
  <si>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</si>
  <si>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</si>
  <si>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</si>
  <si>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</si>
  <si>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</si>
  <si>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</si>
  <si>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</si>
  <si>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</si>
  <si>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</si>
  <si>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</si>
  <si>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</si>
  <si>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</si>
  <si>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</si>
  <si>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</si>
  <si>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</si>
  <si>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</si>
  <si>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</si>
  <si>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</si>
  <si>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</si>
  <si>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</si>
  <si>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</si>
  <si>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</si>
  <si>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</si>
  <si>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</si>
  <si>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</si>
  <si>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</si>
  <si>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</si>
  <si>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</si>
  <si>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</si>
  <si>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</si>
  <si>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</si>
  <si>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</si>
  <si>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</si>
  <si>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</si>
  <si>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</si>
  <si>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</si>
  <si>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</si>
  <si>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</si>
  <si>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</si>
  <si>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</si>
  <si>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</si>
  <si>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</si>
  <si>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</si>
  <si>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</si>
  <si>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</si>
  <si>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</si>
  <si>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</si>
  <si>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</si>
  <si>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</si>
  <si>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</si>
  <si>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</si>
  <si>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</si>
  <si>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</si>
  <si>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</si>
  <si>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</si>
  <si>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</si>
  <si>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</si>
  <si>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</si>
  <si>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</si>
  <si>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</si>
  <si>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</si>
  <si>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</si>
  <si>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</si>
  <si>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</si>
  <si>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</si>
  <si>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</si>
  <si>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</si>
  <si>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</si>
  <si>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</si>
  <si>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</si>
  <si>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</si>
  <si>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</si>
  <si>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</si>
  <si>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</si>
  <si>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</si>
  <si>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</si>
  <si>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</si>
  <si>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</si>
  <si>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</si>
  <si>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</si>
  <si>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</si>
  <si>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</si>
  <si>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</si>
  <si>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</si>
  <si>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</si>
  <si>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</si>
  <si>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</si>
  <si>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</si>
  <si>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</si>
  <si>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</si>
  <si>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</si>
  <si>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</si>
  <si>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</si>
  <si>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</si>
  <si>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</si>
  <si>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</si>
  <si>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</si>
  <si>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</si>
  <si>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</si>
  <si>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</si>
  <si>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</si>
  <si>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</si>
  <si>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</si>
  <si>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</si>
  <si>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</si>
  <si>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</si>
  <si>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</si>
  <si>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</si>
  <si>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</si>
  <si>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</si>
  <si>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</si>
  <si>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</si>
  <si>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</si>
  <si>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</si>
  <si>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</si>
  <si>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</si>
  <si>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</si>
  <si>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</si>
  <si>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</si>
  <si>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</si>
  <si>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</si>
  <si>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</si>
  <si>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</si>
  <si>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</si>
  <si>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</si>
  <si>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</si>
  <si>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</si>
  <si>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</si>
  <si>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</si>
  <si>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</si>
  <si>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</si>
  <si>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</si>
  <si>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</si>
  <si>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</si>
  <si>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</si>
  <si>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</si>
  <si>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</si>
  <si>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</si>
  <si>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</si>
  <si>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</si>
  <si>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</si>
  <si>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</si>
  <si>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</si>
  <si>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</si>
  <si>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</si>
  <si>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</si>
  <si>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</si>
  <si>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</si>
  <si>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</si>
  <si>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</si>
  <si>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</si>
  <si>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</si>
  <si>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</si>
  <si>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</si>
  <si>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</si>
  <si>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</si>
  <si>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</si>
  <si>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</si>
  <si>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</si>
  <si>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</si>
  <si>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</si>
  <si>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</si>
  <si>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</si>
  <si>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</si>
  <si>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</si>
  <si>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</si>
  <si>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</si>
  <si>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</si>
  <si>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</si>
  <si>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</si>
  <si>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</si>
  <si>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</si>
  <si>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</si>
  <si>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</si>
  <si>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</si>
  <si>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</si>
  <si>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</si>
  <si>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</si>
  <si>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</si>
  <si>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</si>
  <si>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</si>
  <si>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</si>
  <si>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</si>
  <si>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</si>
  <si>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</si>
  <si>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</si>
  <si>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</si>
  <si>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</si>
  <si>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</si>
  <si>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</si>
  <si>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</si>
  <si>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</si>
  <si>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</si>
  <si>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</si>
  <si>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</si>
  <si>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</si>
  <si>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</si>
  <si>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</si>
  <si>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</si>
  <si>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</si>
  <si>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</si>
  <si>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</si>
  <si>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</si>
  <si>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</si>
  <si>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</si>
  <si>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</si>
  <si>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</si>
  <si>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</si>
  <si>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</si>
  <si>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</si>
  <si>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</si>
  <si>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</si>
  <si>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</si>
  <si>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</si>
  <si>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</si>
  <si>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</si>
  <si>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</si>
  <si>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</si>
  <si>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</si>
  <si>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</si>
  <si>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</si>
  <si>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</si>
  <si>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</si>
  <si>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</si>
  <si>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</si>
  <si>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</si>
  <si>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</si>
  <si>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</si>
  <si>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</si>
  <si>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</si>
  <si>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</si>
  <si>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</si>
  <si>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</si>
  <si>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</si>
  <si>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</si>
  <si>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</si>
  <si>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</si>
  <si>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</si>
  <si>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</si>
  <si>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</si>
  <si>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</si>
  <si>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</si>
  <si>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</si>
  <si>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</si>
  <si>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</si>
  <si>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</si>
  <si>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</si>
  <si>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</si>
  <si>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</si>
  <si>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</si>
  <si>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</si>
  <si>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</si>
  <si>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</si>
  <si>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</si>
  <si>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</si>
  <si>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</si>
  <si>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</si>
  <si>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</si>
  <si>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</si>
  <si>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</si>
  <si>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</si>
  <si>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</si>
  <si>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</si>
  <si>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</si>
  <si>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</si>
  <si>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</si>
  <si>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</si>
  <si>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</si>
  <si>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</si>
  <si>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</si>
  <si>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</si>
  <si>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</si>
  <si>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</si>
  <si>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</si>
  <si>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</si>
  <si>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</si>
  <si>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</si>
  <si>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</si>
  <si>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</si>
  <si>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</si>
  <si>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</si>
  <si>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</si>
  <si>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</si>
  <si>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</si>
  <si>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</si>
  <si>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</si>
  <si>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</si>
  <si>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</si>
  <si>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</si>
  <si>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</si>
  <si>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</si>
  <si>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</si>
  <si>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</si>
  <si>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</si>
  <si>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</si>
  <si>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</si>
  <si>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</si>
  <si>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</si>
  <si>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</si>
  <si>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</si>
  <si>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</si>
  <si>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</si>
  <si>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</si>
  <si>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</si>
  <si>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</si>
  <si>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</si>
  <si>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</si>
  <si>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</si>
  <si>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</si>
  <si>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</si>
  <si>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</si>
  <si>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</si>
  <si>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</si>
  <si>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</si>
  <si>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</si>
  <si>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</si>
  <si>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</si>
  <si>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</si>
  <si>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</si>
  <si>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</si>
  <si>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</si>
  <si>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</si>
  <si>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</si>
  <si>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</si>
  <si>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</si>
  <si>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</si>
  <si>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</si>
  <si>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</si>
  <si>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</si>
  <si>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</si>
  <si>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</si>
  <si>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</si>
  <si>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</si>
  <si>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</si>
  <si>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</si>
  <si>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</si>
  <si>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</si>
  <si>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</si>
  <si>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</si>
  <si>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</si>
  <si>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</si>
  <si>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</si>
  <si>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</si>
  <si>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</si>
  <si>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</si>
  <si>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</si>
  <si>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</si>
  <si>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</si>
  <si>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</si>
  <si>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</si>
  <si>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</si>
  <si>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</si>
  <si>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</si>
  <si>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</si>
  <si>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</si>
  <si>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</si>
  <si>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</si>
  <si>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</si>
  <si>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</si>
  <si>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</si>
  <si>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</si>
  <si>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</si>
  <si>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</si>
  <si>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</si>
  <si>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</si>
  <si>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</si>
  <si>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</si>
  <si>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</si>
  <si>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</si>
  <si>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</si>
  <si>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</si>
  <si>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</si>
  <si>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</si>
  <si>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</si>
  <si>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</si>
  <si>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</si>
  <si>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</si>
  <si>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</si>
  <si>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</si>
  <si>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</si>
  <si>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</si>
  <si>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</si>
  <si>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</si>
  <si>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</si>
  <si>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</si>
  <si>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</si>
  <si>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</si>
  <si>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</si>
  <si>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</si>
  <si>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</si>
  <si>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</si>
  <si>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</si>
  <si>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</si>
  <si>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</si>
  <si>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</si>
  <si>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</si>
  <si>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</si>
  <si>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</si>
  <si>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</si>
  <si>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</si>
  <si>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</si>
  <si>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</si>
  <si>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</si>
  <si>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</si>
  <si>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</si>
  <si>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</si>
  <si>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</si>
  <si>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</si>
  <si>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</si>
  <si>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</si>
  <si>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</si>
  <si>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</si>
  <si>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</si>
  <si>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</si>
  <si>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</si>
  <si>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</si>
  <si>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</si>
  <si>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</si>
  <si>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</si>
  <si>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</si>
  <si>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</si>
  <si>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</si>
  <si>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</si>
  <si>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</si>
  <si>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</si>
  <si>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</si>
  <si>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</si>
  <si>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</si>
  <si>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</si>
  <si>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</si>
  <si>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</si>
  <si>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</si>
  <si>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</si>
  <si>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</si>
  <si>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</si>
  <si>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</si>
  <si>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</si>
  <si>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</si>
  <si>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</si>
  <si>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</si>
  <si>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</si>
  <si>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</si>
  <si>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</si>
  <si>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</si>
  <si>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</si>
  <si>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</si>
  <si>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</si>
  <si>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</si>
  <si>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</si>
  <si>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</si>
  <si>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</si>
  <si>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</si>
  <si>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</si>
  <si>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</si>
  <si>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</si>
  <si>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</si>
  <si>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</si>
  <si>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</si>
  <si>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</si>
  <si>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</si>
  <si>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</si>
  <si>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</si>
  <si>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</si>
  <si>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</si>
  <si>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</si>
  <si>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</si>
  <si>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</si>
  <si>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</si>
  <si>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</si>
  <si>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</si>
  <si>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</si>
  <si>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</si>
  <si>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</si>
  <si>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</si>
  <si>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</si>
  <si>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</si>
  <si>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</si>
  <si>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</si>
  <si>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</si>
  <si>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</si>
  <si>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</si>
  <si>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</si>
  <si>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</si>
  <si>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</si>
  <si>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</si>
  <si>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</si>
  <si>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</si>
  <si>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</si>
  <si>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</si>
  <si>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</si>
  <si>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</si>
  <si>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</si>
  <si>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</si>
  <si>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</si>
  <si>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</si>
  <si>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</si>
  <si>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</si>
  <si>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</si>
  <si>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</si>
  <si>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</si>
  <si>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</si>
  <si>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</si>
  <si>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</si>
  <si>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</si>
  <si>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</si>
  <si>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</si>
  <si>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</si>
  <si>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</si>
  <si>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</si>
  <si>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</si>
  <si>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</si>
  <si>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</si>
  <si>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</si>
  <si>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</si>
  <si>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</si>
  <si>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</si>
  <si>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</si>
  <si>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</si>
  <si>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</si>
  <si>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</si>
  <si>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</si>
  <si>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</si>
  <si>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</si>
  <si>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</si>
  <si>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</si>
  <si>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</si>
  <si>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</si>
  <si>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</si>
  <si>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</si>
  <si>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</si>
  <si>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</si>
  <si>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</si>
  <si>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</si>
  <si>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</si>
  <si>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</si>
  <si>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</si>
  <si>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</si>
  <si>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</si>
  <si>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</si>
  <si>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</si>
  <si>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</si>
  <si>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</si>
  <si>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</si>
  <si>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</si>
  <si>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</si>
  <si>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</si>
  <si>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</si>
  <si>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</si>
  <si>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</si>
  <si>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</si>
  <si>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</si>
  <si>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</si>
  <si>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</si>
  <si>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</si>
  <si>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</si>
  <si>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</si>
  <si>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</si>
  <si>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</si>
  <si>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</si>
  <si>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</si>
  <si>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</si>
  <si>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</si>
  <si>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</si>
  <si>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</si>
  <si>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</si>
  <si>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</si>
  <si>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</si>
  <si>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</si>
  <si>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</si>
  <si>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</si>
  <si>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</si>
  <si>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</si>
  <si>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</si>
  <si>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</si>
  <si>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</si>
  <si>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</si>
  <si>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</si>
  <si>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</si>
  <si>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</si>
  <si>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</si>
  <si>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</si>
  <si>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</si>
  <si>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</si>
  <si>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</si>
  <si>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</si>
  <si>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</si>
  <si>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</si>
  <si>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</si>
  <si>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</si>
  <si>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</si>
  <si>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</si>
  <si>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</si>
  <si>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</si>
  <si>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</si>
  <si>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</si>
  <si>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</si>
  <si>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</si>
  <si>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</si>
  <si>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</si>
  <si>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</si>
  <si>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</si>
  <si>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</si>
  <si>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</si>
  <si>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</si>
  <si>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</si>
  <si>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</si>
  <si>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</si>
  <si>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</si>
  <si>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</si>
  <si>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</si>
  <si>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</si>
  <si>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</si>
  <si>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</si>
  <si>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</si>
  <si>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</si>
  <si>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</si>
  <si>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</si>
  <si>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</si>
  <si>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</si>
  <si>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</si>
  <si>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</si>
  <si>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</si>
  <si>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</si>
  <si>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</si>
  <si>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</si>
  <si>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</si>
  <si>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</si>
  <si>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</si>
  <si>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</si>
  <si>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</si>
  <si>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</si>
  <si>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</si>
  <si>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</si>
  <si>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</si>
  <si>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</si>
  <si>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</si>
  <si>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</si>
  <si>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</si>
  <si>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</si>
  <si>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</si>
  <si>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</si>
  <si>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</si>
  <si>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</si>
  <si>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</si>
  <si>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</si>
  <si>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</si>
  <si>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</si>
  <si>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</si>
  <si>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</si>
  <si>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</si>
  <si>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</si>
  <si>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</si>
  <si>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</si>
  <si>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</si>
  <si>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</si>
  <si>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</si>
  <si>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</si>
  <si>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</si>
  <si>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</si>
  <si>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</si>
  <si>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</si>
  <si>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</si>
  <si>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</si>
  <si>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</si>
  <si>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</si>
  <si>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</si>
  <si>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</si>
  <si>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</si>
  <si>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</si>
  <si>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</si>
  <si>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</si>
  <si>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</si>
  <si>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</si>
  <si>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</si>
  <si>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</si>
  <si>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</si>
  <si>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</si>
  <si>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</si>
  <si>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</si>
  <si>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</si>
  <si>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</si>
  <si>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</si>
  <si>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</si>
  <si>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</si>
  <si>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</si>
  <si>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</si>
  <si>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</si>
  <si>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</si>
  <si>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</si>
  <si>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</si>
  <si>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</si>
  <si>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</si>
  <si>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</si>
  <si>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</si>
  <si>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</si>
  <si>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</si>
  <si>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</si>
  <si>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</si>
  <si>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</si>
  <si>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</si>
  <si>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</si>
  <si>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</si>
  <si>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</si>
  <si>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</si>
  <si>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</si>
  <si>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</si>
  <si>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</si>
  <si>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</si>
  <si>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</si>
  <si>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</si>
  <si>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</si>
  <si>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</si>
  <si>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</si>
  <si>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</si>
  <si>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</si>
  <si>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</si>
  <si>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</si>
  <si>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</si>
  <si>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</si>
  <si>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</si>
  <si>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</si>
  <si>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</si>
  <si>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</si>
  <si>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</si>
  <si>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</si>
  <si>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</si>
  <si>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</si>
  <si>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</si>
  <si>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</si>
  <si>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</si>
  <si>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</si>
  <si>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</si>
  <si>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</si>
  <si>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</si>
  <si>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</si>
  <si>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</si>
  <si>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</si>
  <si>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</si>
  <si>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</si>
  <si>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</si>
  <si>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</si>
  <si>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</si>
  <si>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</si>
  <si>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</si>
  <si>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</si>
  <si>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</si>
  <si>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</si>
  <si>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</si>
  <si>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</si>
  <si>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</si>
  <si>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</si>
  <si>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</si>
  <si>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</si>
  <si>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</si>
  <si>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</si>
  <si>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</si>
  <si>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</si>
  <si>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</si>
  <si>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</si>
  <si>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</si>
  <si>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</si>
  <si>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</si>
  <si>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</si>
  <si>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</si>
  <si>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</si>
  <si>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</si>
  <si>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</si>
  <si>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</si>
  <si>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</si>
  <si>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</si>
  <si>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</si>
  <si>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</si>
  <si>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</si>
  <si>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</si>
  <si>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</si>
  <si>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</si>
  <si>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</si>
  <si>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</si>
  <si>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</si>
  <si>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</si>
  <si>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</si>
  <si>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</si>
  <si>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</si>
  <si>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</si>
  <si>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</si>
  <si>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</si>
  <si>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</si>
  <si>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</si>
  <si>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</si>
  <si>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</si>
  <si>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</si>
  <si>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</si>
  <si>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</si>
  <si>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</si>
  <si>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</si>
  <si>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</si>
  <si>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</si>
  <si>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</si>
  <si>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</si>
  <si>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</si>
  <si>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</si>
  <si>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</si>
  <si>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</si>
  <si>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</si>
  <si>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</si>
  <si>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</si>
  <si>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</si>
  <si>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</si>
  <si>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</si>
  <si>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</si>
  <si>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</si>
  <si>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</si>
  <si>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</si>
  <si>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</si>
  <si>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</si>
  <si>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</si>
  <si>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</si>
  <si>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</si>
  <si>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</si>
  <si>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</si>
  <si>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</si>
  <si>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</si>
  <si>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</si>
  <si>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</si>
  <si>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</si>
  <si>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</si>
  <si>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</si>
  <si>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</si>
  <si>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</si>
  <si>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</si>
  <si>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</si>
  <si>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</si>
  <si>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</si>
  <si>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</si>
  <si>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</si>
  <si>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</si>
  <si>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</si>
  <si>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</si>
  <si>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</si>
  <si>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</si>
  <si>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</si>
  <si>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</si>
  <si>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</si>
  <si>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</si>
  <si>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</si>
  <si>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</si>
  <si>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</si>
  <si>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</si>
  <si>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</si>
  <si>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</si>
  <si>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</si>
  <si>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</si>
  <si>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</si>
  <si>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</si>
  <si>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</si>
  <si>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</si>
  <si>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</si>
  <si>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</si>
  <si>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</si>
  <si>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</si>
  <si>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</si>
  <si>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</si>
  <si>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</si>
  <si>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</si>
  <si>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</si>
  <si>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</si>
  <si>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</si>
  <si>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</si>
  <si>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</si>
  <si>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</si>
  <si>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</si>
  <si>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</si>
  <si>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</si>
  <si>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</si>
  <si>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</si>
  <si>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</si>
  <si>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</si>
  <si>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</si>
  <si>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</si>
  <si>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</si>
  <si>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</si>
  <si>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</si>
  <si>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</si>
  <si>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</si>
  <si>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</si>
  <si>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</si>
  <si>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</si>
  <si>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</si>
  <si>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</si>
  <si>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</si>
  <si>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</si>
  <si>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</si>
  <si>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</si>
  <si>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</si>
  <si>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</si>
  <si>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</si>
  <si>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</si>
  <si>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</si>
  <si>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</si>
  <si>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</si>
  <si>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</si>
  <si>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</si>
  <si>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</si>
  <si>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</si>
  <si>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</si>
  <si>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</si>
  <si>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</si>
  <si>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</si>
  <si>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</si>
  <si>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</si>
  <si>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</si>
  <si>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</si>
  <si>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</si>
  <si>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</si>
  <si>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</si>
  <si>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</si>
  <si>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</si>
  <si>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</si>
  <si>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</si>
  <si>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</si>
  <si>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</si>
  <si>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</si>
  <si>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</si>
  <si>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</si>
  <si>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</si>
  <si>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</si>
  <si>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</si>
  <si>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</si>
  <si>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</si>
  <si>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</si>
  <si>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</si>
  <si>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</si>
  <si>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</si>
  <si>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</si>
  <si>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</si>
  <si>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</si>
  <si>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</si>
  <si>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</si>
  <si>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</si>
  <si>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</si>
  <si>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</si>
  <si>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</si>
  <si>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</si>
  <si>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</si>
  <si>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</si>
  <si>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</si>
  <si>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</si>
  <si>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</si>
  <si>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</si>
  <si>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</si>
  <si>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</si>
  <si>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</si>
  <si>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</si>
  <si>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</si>
  <si>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</si>
  <si>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</si>
  <si>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</si>
  <si>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</si>
  <si>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</si>
  <si>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</si>
  <si>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</si>
  <si>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</si>
  <si>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</si>
  <si>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</si>
  <si>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</si>
  <si>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</si>
  <si>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</si>
  <si>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</si>
  <si>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</si>
  <si>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</si>
  <si>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</si>
  <si>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</si>
  <si>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</si>
  <si>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</si>
  <si>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</si>
  <si>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</si>
  <si>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</si>
  <si>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</si>
  <si>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</si>
  <si>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</si>
  <si>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</si>
  <si>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</si>
  <si>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</si>
  <si>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</si>
  <si>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</si>
  <si>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</si>
  <si>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</si>
  <si>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</si>
  <si>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</si>
  <si>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</si>
  <si>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</si>
  <si>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</si>
  <si>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</si>
  <si>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</si>
  <si>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</si>
  <si>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</si>
  <si>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</si>
  <si>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</si>
  <si>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</si>
  <si>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</si>
  <si>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</si>
  <si>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</si>
  <si>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</si>
  <si>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</si>
  <si>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</si>
  <si>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</si>
  <si>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</si>
  <si>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</si>
  <si>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</si>
  <si>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</si>
  <si>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</si>
  <si>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</si>
  <si>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</si>
  <si>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</si>
  <si>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</si>
  <si>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</si>
  <si>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</si>
  <si>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</si>
  <si>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</si>
  <si>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</si>
  <si>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</si>
  <si>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</si>
  <si>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</si>
  <si>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</si>
  <si>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</si>
  <si>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</si>
  <si>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</si>
  <si>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</si>
  <si>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</si>
  <si>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</si>
  <si>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</si>
  <si>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</si>
  <si>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</si>
  <si>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</si>
  <si>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</si>
  <si>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</si>
  <si>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</si>
  <si>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</si>
  <si>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</si>
  <si>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</si>
  <si>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</si>
  <si>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</si>
  <si>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</si>
  <si>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</si>
  <si>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</si>
  <si>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</si>
  <si>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</si>
  <si>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</si>
  <si>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</si>
  <si>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</si>
  <si>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</si>
  <si>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</si>
  <si>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</si>
  <si>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</si>
  <si>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</si>
  <si>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</si>
  <si>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</si>
  <si>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</si>
  <si>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</si>
  <si>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</si>
  <si>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</si>
  <si>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</si>
  <si>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</si>
  <si>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</si>
  <si>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</si>
  <si>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</si>
  <si>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</si>
  <si>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</si>
  <si>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</si>
  <si>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</si>
  <si>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</si>
  <si>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</si>
  <si>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</si>
  <si>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</si>
  <si>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</si>
  <si>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</si>
  <si>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</si>
  <si>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</si>
  <si>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</si>
  <si>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</si>
  <si>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</si>
  <si>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</si>
  <si>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</si>
  <si>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</si>
  <si>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</si>
  <si>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</si>
  <si>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</si>
  <si>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</si>
  <si>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</si>
  <si>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</si>
  <si>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</si>
  <si>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</si>
  <si>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</si>
  <si>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</si>
  <si>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</si>
  <si>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</si>
  <si>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</si>
  <si>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</si>
  <si>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</si>
  <si>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</si>
  <si>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</si>
  <si>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</si>
  <si>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</si>
  <si>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</si>
  <si>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</si>
  <si>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</si>
  <si>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</si>
  <si>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</si>
  <si>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</si>
  <si>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</si>
  <si>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</si>
  <si>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</si>
  <si>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</si>
  <si>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</si>
  <si>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</si>
  <si>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</si>
  <si>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</si>
  <si>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</si>
  <si>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</si>
  <si>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</si>
  <si>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</si>
  <si>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</si>
  <si>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</si>
  <si>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</si>
  <si>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</si>
  <si>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</si>
  <si>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</si>
  <si>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</si>
  <si>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</si>
  <si>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</si>
  <si>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</si>
  <si>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</si>
  <si>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</si>
  <si>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</si>
  <si>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</si>
  <si>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</si>
  <si>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</si>
  <si>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</si>
  <si>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</si>
  <si>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</si>
  <si>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</si>
  <si>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</si>
  <si>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</si>
  <si>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</si>
  <si>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</si>
  <si>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</si>
  <si>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</si>
  <si>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</si>
  <si>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</si>
  <si>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</si>
  <si>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</si>
  <si>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</si>
  <si>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</si>
  <si>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</si>
  <si>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</si>
  <si>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</si>
  <si>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</si>
  <si>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</si>
  <si>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</si>
  <si>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</si>
  <si>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</si>
  <si>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</si>
  <si>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</si>
  <si>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</si>
  <si>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</si>
  <si>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</si>
  <si>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</si>
  <si>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</si>
  <si>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</si>
  <si>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</si>
  <si>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</si>
  <si>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</si>
  <si>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</si>
  <si>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</si>
  <si>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</si>
  <si>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</si>
  <si>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</si>
  <si>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</si>
  <si>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</si>
  <si>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</si>
  <si>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</si>
  <si>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</si>
  <si>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</si>
  <si>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</si>
  <si>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</si>
  <si>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</si>
  <si>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</si>
  <si>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</si>
  <si>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</si>
  <si>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</si>
  <si>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</si>
  <si>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</si>
  <si>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</si>
  <si>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</si>
  <si>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</si>
  <si>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</si>
  <si>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</si>
  <si>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</si>
  <si>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</si>
  <si>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</si>
  <si>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</si>
  <si>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</si>
  <si>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</si>
  <si>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</si>
  <si>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</si>
  <si>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</si>
  <si>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</si>
  <si>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</si>
  <si>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</si>
  <si>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</si>
  <si>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</si>
  <si>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</si>
  <si>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</si>
  <si>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</si>
  <si>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</si>
  <si>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</si>
  <si>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</si>
  <si>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</si>
  <si>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</si>
  <si>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</si>
  <si>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</si>
  <si>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</si>
  <si>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</si>
  <si>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</si>
  <si>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</si>
  <si>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</si>
  <si>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</si>
  <si>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</si>
  <si>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</si>
  <si>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</si>
  <si>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</si>
  <si>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</si>
  <si>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</si>
  <si>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</si>
  <si>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</si>
  <si>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</si>
  <si>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</si>
  <si>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</si>
  <si>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</si>
  <si>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</si>
  <si>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</si>
  <si>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</si>
  <si>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</si>
  <si>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</si>
  <si>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</si>
  <si>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</si>
  <si>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</si>
  <si>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</si>
  <si>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</si>
  <si>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</si>
  <si>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</si>
  <si>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</si>
  <si>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</si>
  <si>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</si>
  <si>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</si>
  <si>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</si>
  <si>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</si>
  <si>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</si>
  <si>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</si>
  <si>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</si>
  <si>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</si>
  <si>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</si>
  <si>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</si>
  <si>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</si>
  <si>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</si>
  <si>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</si>
  <si>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</si>
  <si>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</si>
  <si>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</si>
  <si>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</si>
  <si>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</si>
  <si>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</si>
  <si>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</si>
  <si>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</si>
  <si>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</si>
  <si>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</si>
  <si>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</si>
  <si>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</si>
  <si>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</si>
  <si>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</si>
  <si>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</si>
  <si>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</si>
  <si>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</si>
  <si>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</si>
  <si>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</si>
  <si>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</si>
  <si>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</si>
  <si>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</si>
  <si>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</si>
  <si>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</si>
  <si>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</si>
  <si>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</si>
  <si>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</si>
  <si>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</si>
  <si>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</si>
  <si>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</si>
  <si>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</si>
  <si>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</si>
  <si>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</si>
  <si>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</si>
  <si>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</si>
  <si>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</si>
  <si>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</si>
  <si>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</si>
  <si>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</si>
  <si>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</si>
  <si>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</si>
  <si>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</si>
  <si>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</si>
  <si>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</si>
  <si>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</si>
  <si>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</si>
  <si>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</si>
  <si>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</si>
  <si>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</si>
  <si>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</si>
  <si>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</si>
  <si>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</si>
  <si>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</si>
  <si>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</si>
  <si>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</si>
  <si>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</si>
  <si>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</si>
  <si>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</si>
  <si>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</si>
  <si>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</si>
  <si>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</si>
  <si>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</si>
  <si>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</si>
  <si>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</si>
  <si>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</si>
  <si>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</si>
  <si>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</si>
  <si>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</si>
  <si>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</si>
  <si>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</si>
  <si>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</si>
  <si>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</si>
  <si>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</si>
  <si>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</si>
  <si>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</si>
  <si>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</si>
  <si>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</si>
  <si>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</si>
  <si>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</si>
  <si>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</si>
  <si>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</si>
  <si>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</si>
  <si>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</si>
  <si>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</si>
  <si>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</si>
  <si>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</si>
  <si>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</si>
  <si>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</si>
  <si>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</si>
  <si>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</si>
  <si>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</si>
  <si>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</si>
  <si>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</si>
  <si>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</si>
  <si>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</si>
  <si>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</si>
  <si>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</si>
  <si>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</si>
  <si>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</si>
  <si>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</si>
  <si>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</si>
  <si>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</si>
  <si>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</si>
  <si>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</si>
  <si>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</si>
  <si>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</si>
  <si>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</si>
  <si>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</si>
  <si>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</si>
  <si>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</si>
  <si>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</si>
  <si>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</si>
  <si>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</si>
  <si>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</si>
  <si>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</si>
  <si>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</si>
  <si>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</si>
  <si>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</si>
  <si>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</si>
  <si>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</si>
  <si>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</si>
  <si>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</si>
  <si>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</si>
  <si>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</si>
  <si>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</si>
  <si>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</si>
  <si>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</si>
  <si>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</si>
  <si>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</si>
  <si>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</si>
  <si>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</si>
  <si>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</si>
  <si>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</si>
  <si>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</si>
  <si>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</si>
  <si>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</si>
  <si>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</si>
  <si>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</si>
  <si>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</si>
  <si>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</si>
  <si>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</si>
  <si>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</si>
  <si>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</si>
  <si>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</si>
  <si>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</si>
  <si>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</si>
  <si>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</si>
  <si>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</si>
  <si>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</si>
  <si>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</si>
  <si>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</si>
  <si>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</si>
  <si>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</si>
  <si>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</si>
  <si>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</si>
  <si>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</si>
  <si>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</si>
  <si>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</si>
  <si>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</si>
  <si>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</si>
  <si>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</si>
  <si>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</si>
  <si>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</si>
  <si>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</si>
  <si>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</si>
  <si>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</si>
  <si>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</si>
  <si>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</si>
  <si>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</si>
  <si>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</si>
  <si>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</si>
  <si>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</si>
  <si>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</si>
  <si>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</si>
  <si>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</si>
  <si>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</si>
  <si>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</si>
  <si>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</si>
  <si>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</si>
  <si>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</si>
  <si>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</si>
  <si>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</si>
  <si>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</si>
  <si>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</si>
  <si>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</si>
  <si>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</si>
  <si>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</si>
  <si>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</si>
  <si>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</si>
  <si>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</si>
  <si>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</si>
  <si>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</si>
  <si>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</si>
  <si>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</si>
  <si>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</si>
  <si>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</si>
  <si>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</si>
  <si>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</si>
  <si>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</si>
  <si>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</si>
  <si>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</si>
  <si>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</si>
  <si>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</si>
  <si>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</si>
  <si>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</si>
  <si>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</si>
  <si>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</si>
  <si>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</si>
  <si>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</si>
  <si>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</si>
  <si>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</si>
  <si>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</si>
  <si>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</si>
  <si>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</si>
  <si>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</si>
  <si>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</si>
  <si>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</si>
  <si>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</si>
  <si>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</si>
  <si>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</si>
  <si>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</si>
  <si>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</si>
  <si>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</si>
  <si>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</si>
  <si>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</si>
  <si>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</si>
  <si>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</si>
  <si>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</si>
  <si>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</si>
  <si>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</si>
  <si>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</si>
  <si>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</si>
  <si>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</si>
  <si>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</si>
  <si>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</si>
  <si>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</si>
  <si>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</si>
  <si>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</si>
  <si>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</si>
  <si>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</si>
  <si>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</si>
  <si>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</si>
  <si>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</si>
  <si>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</si>
  <si>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</si>
  <si>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</si>
  <si>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</si>
  <si>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</si>
  <si>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</si>
  <si>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</si>
  <si>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</si>
  <si>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</si>
  <si>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</si>
  <si>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</si>
  <si>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</si>
  <si>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</si>
  <si>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</si>
  <si>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</si>
  <si>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</si>
  <si>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</si>
  <si>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</si>
  <si>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</si>
  <si>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</si>
  <si>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</si>
  <si>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</si>
  <si>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</si>
  <si>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</si>
  <si>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</si>
  <si>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</si>
  <si>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</si>
  <si>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</si>
  <si>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</si>
  <si>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</si>
  <si>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</si>
  <si>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</si>
  <si>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</si>
  <si>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</si>
  <si>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</si>
  <si>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</si>
  <si>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</si>
  <si>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</si>
  <si>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</si>
  <si>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</si>
  <si>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</si>
  <si>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</si>
  <si>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</si>
  <si>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</si>
  <si>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</si>
  <si>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</si>
  <si>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</si>
  <si>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</si>
  <si>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</si>
  <si>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</si>
  <si>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</si>
  <si>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</si>
  <si>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</si>
  <si>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</si>
  <si>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</si>
  <si>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</si>
  <si>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</si>
  <si>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</si>
  <si>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</si>
  <si>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</si>
  <si>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</si>
  <si>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</si>
  <si>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</si>
  <si>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</si>
  <si>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</si>
  <si>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</si>
  <si>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</si>
  <si>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</si>
  <si>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</si>
  <si>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</si>
  <si>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</si>
  <si>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</si>
  <si>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</si>
  <si>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</si>
  <si>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</si>
  <si>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</si>
  <si>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</si>
  <si>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</si>
  <si>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</si>
  <si>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</si>
  <si>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</si>
  <si>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</si>
  <si>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</si>
  <si>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</si>
  <si>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</si>
  <si>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</si>
  <si>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</si>
  <si>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</si>
  <si>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</si>
  <si>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</si>
  <si>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</si>
  <si>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</si>
  <si>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</si>
  <si>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</si>
  <si>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</si>
  <si>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</si>
  <si>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</si>
  <si>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</si>
  <si>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</si>
  <si>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</si>
  <si>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</si>
  <si>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</si>
  <si>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</si>
  <si>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</si>
  <si>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</si>
  <si>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</si>
  <si>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</si>
  <si>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</si>
  <si>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</si>
  <si>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</si>
  <si>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</si>
  <si>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</si>
  <si>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</si>
  <si>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</si>
  <si>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</si>
  <si>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</si>
  <si>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</si>
  <si>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</si>
  <si>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</si>
  <si>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</si>
  <si>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</si>
  <si>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</si>
  <si>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</si>
  <si>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</si>
  <si>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</si>
  <si>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</si>
  <si>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</si>
  <si>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</si>
  <si>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</si>
  <si>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</si>
  <si>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</si>
  <si>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</si>
  <si>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</si>
  <si>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</si>
  <si>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</si>
  <si>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</si>
  <si>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</si>
  <si>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</si>
  <si>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</si>
  <si>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</si>
  <si>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</si>
  <si>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</si>
  <si>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</si>
  <si>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</si>
  <si>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</si>
  <si>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</si>
  <si>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</si>
  <si>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</si>
  <si>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</si>
  <si>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</si>
  <si>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</si>
  <si>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</si>
  <si>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</si>
  <si>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</si>
  <si>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</si>
  <si>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</si>
  <si>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</si>
  <si>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</si>
  <si>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</si>
  <si>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</si>
  <si>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</si>
  <si>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</si>
  <si>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</si>
  <si>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</si>
  <si>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</si>
  <si>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</si>
  <si>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</si>
  <si>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</si>
  <si>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</si>
  <si>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</si>
  <si>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</si>
  <si>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</si>
  <si>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</si>
  <si>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</si>
  <si>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</si>
  <si>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</si>
  <si>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</si>
  <si>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</si>
  <si>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</si>
  <si>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</si>
  <si>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</si>
  <si>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</si>
  <si>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</si>
  <si>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</si>
  <si>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</si>
  <si>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</si>
  <si>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</si>
  <si>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</si>
  <si>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</si>
  <si>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</si>
  <si>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</si>
  <si>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</si>
  <si>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</si>
  <si>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</si>
  <si>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</si>
  <si>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</si>
  <si>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</si>
  <si>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</si>
  <si>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</si>
  <si>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</si>
  <si>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</si>
  <si>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</si>
  <si>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</si>
  <si>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</si>
  <si>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</si>
  <si>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</si>
  <si>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</si>
  <si>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</si>
  <si>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</si>
  <si>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</si>
  <si>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</si>
  <si>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</si>
  <si>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</si>
  <si>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</si>
  <si>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</si>
  <si>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</si>
  <si>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</si>
  <si>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</si>
  <si>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</si>
  <si>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</si>
  <si>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</si>
  <si>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</si>
  <si>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</si>
  <si>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</si>
  <si>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</si>
  <si>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</si>
  <si>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</si>
  <si>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</si>
  <si>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</si>
  <si>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</si>
  <si>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</si>
  <si>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</si>
  <si>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</si>
  <si>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</si>
  <si>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</si>
  <si>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</si>
  <si>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</si>
  <si>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</si>
  <si>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</si>
  <si>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</si>
  <si>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</si>
  <si>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</si>
  <si>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</si>
  <si>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</si>
  <si>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</si>
  <si>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</si>
  <si>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</si>
  <si>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</si>
  <si>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</si>
  <si>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</si>
  <si>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</si>
  <si>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</si>
  <si>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</si>
  <si>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</si>
  <si>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</si>
  <si>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</si>
  <si>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</si>
  <si>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</si>
  <si>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</si>
  <si>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</si>
  <si>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</si>
  <si>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</si>
  <si>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</si>
  <si>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</si>
  <si>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</si>
  <si>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</si>
  <si>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</si>
  <si>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</si>
  <si>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</si>
  <si>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</si>
  <si>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</si>
  <si>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</si>
  <si>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</si>
  <si>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</si>
  <si>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</si>
  <si>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</si>
  <si>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</si>
  <si>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</si>
  <si>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</si>
  <si>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</si>
  <si>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</si>
  <si>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</si>
  <si>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</si>
  <si>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</si>
  <si>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</si>
  <si>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</si>
  <si>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</si>
  <si>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</si>
  <si>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</si>
  <si>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</si>
  <si>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</si>
  <si>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</si>
  <si>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</si>
  <si>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</si>
  <si>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</si>
  <si>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</si>
  <si>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</si>
  <si>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</si>
  <si>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</si>
  <si>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</si>
  <si>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</si>
  <si>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</si>
  <si>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</si>
  <si>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</si>
  <si>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</si>
  <si>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</si>
  <si>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</si>
  <si>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</si>
  <si>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</si>
  <si>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</si>
  <si>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</si>
  <si>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</si>
  <si>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</si>
  <si>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</si>
  <si>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</si>
  <si>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</si>
  <si>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</si>
  <si>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</si>
  <si>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</si>
  <si>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</si>
  <si>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</si>
  <si>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</si>
  <si>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</si>
  <si>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</si>
  <si>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</si>
  <si>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</si>
  <si>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</si>
  <si>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</si>
  <si>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</si>
  <si>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</si>
  <si>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</si>
  <si>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</si>
  <si>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</si>
  <si>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</si>
  <si>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</si>
  <si>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</si>
  <si>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</si>
  <si>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</si>
  <si>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</si>
  <si>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</si>
  <si>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</si>
  <si>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</si>
  <si>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</si>
  <si>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</si>
  <si>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</si>
  <si>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</si>
  <si>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</si>
  <si>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</si>
  <si>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</si>
  <si>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</si>
  <si>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</si>
  <si>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</si>
  <si>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</si>
  <si>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</si>
  <si>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</si>
  <si>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</si>
  <si>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</si>
  <si>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</si>
  <si>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</si>
  <si>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</si>
  <si>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</si>
  <si>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</si>
  <si>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</si>
  <si>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</si>
  <si>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</si>
  <si>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</si>
  <si>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</si>
  <si>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</si>
  <si>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</si>
  <si>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</si>
  <si>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</si>
  <si>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</si>
  <si>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</si>
  <si>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</si>
  <si>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</si>
  <si>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</si>
  <si>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</si>
  <si>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</si>
  <si>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</si>
  <si>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</si>
  <si>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</si>
  <si>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</si>
  <si>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</si>
  <si>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</si>
  <si>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</si>
  <si>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</si>
  <si>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</si>
  <si>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</si>
  <si>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</si>
  <si>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</si>
  <si>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</si>
  <si>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</si>
  <si>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</si>
  <si>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</si>
  <si>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</si>
  <si>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</si>
  <si>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</si>
  <si>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</si>
  <si>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</si>
  <si>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</si>
  <si>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</si>
  <si>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</si>
  <si>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</si>
  <si>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</si>
  <si>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</si>
  <si>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</si>
  <si>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</si>
  <si>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</si>
  <si>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</si>
  <si>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</si>
  <si>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</si>
  <si>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</si>
  <si>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</si>
  <si>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</si>
  <si>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</si>
  <si>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</si>
  <si>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</si>
  <si>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</si>
  <si>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</si>
  <si>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</si>
  <si>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</si>
  <si>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</si>
  <si>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</si>
  <si>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</si>
  <si>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</si>
  <si>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</si>
  <si>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</si>
  <si>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</si>
  <si>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</si>
  <si>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</si>
  <si>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</si>
  <si>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</si>
  <si>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</si>
  <si>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</si>
  <si>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</si>
  <si>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</si>
  <si>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</si>
  <si>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</si>
  <si>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</si>
  <si>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</si>
  <si>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</si>
  <si>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</si>
  <si>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</si>
  <si>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</si>
  <si>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</si>
  <si>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</si>
  <si>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</si>
  <si>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</si>
  <si>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</si>
  <si>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</si>
  <si>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</si>
  <si>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</si>
  <si>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</si>
  <si>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</si>
  <si>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</si>
  <si>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</si>
  <si>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</si>
  <si>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</si>
  <si>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</si>
  <si>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</si>
  <si>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</si>
  <si>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</si>
  <si>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</si>
  <si>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</si>
  <si>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</si>
  <si>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</si>
  <si>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</si>
  <si>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</si>
  <si>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</si>
  <si>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</si>
  <si>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</si>
  <si>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</si>
  <si>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</si>
  <si>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</si>
  <si>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</si>
  <si>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</si>
  <si>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</si>
  <si>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</si>
  <si>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</si>
  <si>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</si>
  <si>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</si>
  <si>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</si>
  <si>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</si>
  <si>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</si>
  <si>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</si>
  <si>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</si>
  <si>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</si>
  <si>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</si>
  <si>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</si>
  <si>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</si>
  <si>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</si>
  <si>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</si>
  <si>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</si>
  <si>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</si>
  <si>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</si>
  <si>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</si>
  <si>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</si>
  <si>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</si>
  <si>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</si>
  <si>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</si>
  <si>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</si>
  <si>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</si>
  <si>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</si>
  <si>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</si>
  <si>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</si>
  <si>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</si>
  <si>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</si>
  <si>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</si>
  <si>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</si>
  <si>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</si>
  <si>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</si>
  <si>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</si>
  <si>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</si>
  <si>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</si>
  <si>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</si>
  <si>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</si>
  <si>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</si>
  <si>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</si>
  <si>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</si>
  <si>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</si>
  <si>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</si>
  <si>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</si>
  <si>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</si>
  <si>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</si>
  <si>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</si>
  <si>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</si>
  <si>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</si>
  <si>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</si>
  <si>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</si>
  <si>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</si>
  <si>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</si>
  <si>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</si>
  <si>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</si>
  <si>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</si>
  <si>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</si>
  <si>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</si>
  <si>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</si>
  <si>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</si>
  <si>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</si>
  <si>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</si>
  <si>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</si>
  <si>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</si>
  <si>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</si>
  <si>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</si>
  <si>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</si>
  <si>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</si>
  <si>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</si>
  <si>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</si>
  <si>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</si>
  <si>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</si>
  <si>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</si>
  <si>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</si>
  <si>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</si>
  <si>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</si>
  <si>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</si>
  <si>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</si>
  <si>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</si>
  <si>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</si>
  <si>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</si>
  <si>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</si>
  <si>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</si>
  <si>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</si>
  <si>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</si>
  <si>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</si>
  <si>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</si>
  <si>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</si>
  <si>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</si>
  <si>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</si>
  <si>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</si>
  <si>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</si>
  <si>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</si>
  <si>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</si>
  <si>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</si>
  <si>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</si>
  <si>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</si>
  <si>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</si>
  <si>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</si>
  <si>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</si>
  <si>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</si>
  <si>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</si>
  <si>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</si>
  <si>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</si>
  <si>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</si>
  <si>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</si>
  <si>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</si>
  <si>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</si>
  <si>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</si>
  <si>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</si>
  <si>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</si>
  <si>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</si>
  <si>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</si>
  <si>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</si>
  <si>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</si>
  <si>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</si>
  <si>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</si>
  <si>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</si>
  <si>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</si>
  <si>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</si>
  <si>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</si>
  <si>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</si>
  <si>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</si>
  <si>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</si>
  <si>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</si>
  <si>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</si>
  <si>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</si>
  <si>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</si>
  <si>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</si>
  <si>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</si>
  <si>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</si>
  <si>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</si>
  <si>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</si>
  <si>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</si>
  <si>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</si>
  <si>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</si>
  <si>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</si>
  <si>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</si>
  <si>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</si>
  <si>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</si>
  <si>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</si>
  <si>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</si>
  <si>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</si>
  <si>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</si>
  <si>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</si>
  <si>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</si>
  <si>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</si>
  <si>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</si>
  <si>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</si>
  <si>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</si>
  <si>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</si>
  <si>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</si>
  <si>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</si>
  <si>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</si>
  <si>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</si>
  <si>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</si>
  <si>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</si>
  <si>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</si>
  <si>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</si>
  <si>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</si>
  <si>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</si>
  <si>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</si>
  <si>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</si>
  <si>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</si>
  <si>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</si>
  <si>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</si>
  <si>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</si>
  <si>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</si>
  <si>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</si>
  <si>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</si>
  <si>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</si>
  <si>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</si>
  <si>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</si>
  <si>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</si>
  <si>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</si>
  <si>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</si>
  <si>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</si>
  <si>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</si>
  <si>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</si>
  <si>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</si>
  <si>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</si>
  <si>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</si>
  <si>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</si>
  <si>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</si>
  <si>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</si>
  <si>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</si>
  <si>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</si>
  <si>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</si>
  <si>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</si>
  <si>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</si>
  <si>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</si>
  <si>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</si>
  <si>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</si>
  <si>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</si>
  <si>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</si>
  <si>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</si>
  <si>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</si>
  <si>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</si>
  <si>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</si>
  <si>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</si>
  <si>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</si>
  <si>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</si>
  <si>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</si>
  <si>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</si>
  <si>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</si>
  <si>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</si>
  <si>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</si>
  <si>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</si>
  <si>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</si>
  <si>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</si>
  <si>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</si>
  <si>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</si>
  <si>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</si>
  <si>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</si>
  <si>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</si>
  <si>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</si>
  <si>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</si>
  <si>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</si>
  <si>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</si>
  <si>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</si>
  <si>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</si>
  <si>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</si>
  <si>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</si>
  <si>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</si>
  <si>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</si>
  <si>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</si>
  <si>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</si>
  <si>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</si>
  <si>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</si>
  <si>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</si>
  <si>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</si>
  <si>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</si>
  <si>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</si>
  <si>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</si>
  <si>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</si>
  <si>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</si>
  <si>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</si>
  <si>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</si>
  <si>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</si>
  <si>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</si>
  <si>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</si>
  <si>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</si>
  <si>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</si>
  <si>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</si>
  <si>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</si>
  <si>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</si>
  <si>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</si>
  <si>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</si>
  <si>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</si>
  <si>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</si>
  <si>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</si>
  <si>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</si>
  <si>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</si>
  <si>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</si>
  <si>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</si>
  <si>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</si>
  <si>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</si>
  <si>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</si>
  <si>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</si>
  <si>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</si>
  <si>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</si>
  <si>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</si>
  <si>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</si>
  <si>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</si>
  <si>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</si>
  <si>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</si>
  <si>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</si>
  <si>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</si>
  <si>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</si>
  <si>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</si>
  <si>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</si>
  <si>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</si>
  <si>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</si>
  <si>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</si>
  <si>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</si>
  <si>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</si>
  <si>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</si>
  <si>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</si>
  <si>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</si>
  <si>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</si>
  <si>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</si>
  <si>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</si>
  <si>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</si>
  <si>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</si>
  <si>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</si>
  <si>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</si>
  <si>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</si>
  <si>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</si>
  <si>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</si>
  <si>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</si>
  <si>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</si>
  <si>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</si>
  <si>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</si>
  <si>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</si>
  <si>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</si>
  <si>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</si>
  <si>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</si>
  <si>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</si>
  <si>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</si>
  <si>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</si>
  <si>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</si>
  <si>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</si>
  <si>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</si>
  <si>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</si>
  <si>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</si>
  <si>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</si>
  <si>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</si>
  <si>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</si>
  <si>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</si>
  <si>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</si>
  <si>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</si>
  <si>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</si>
  <si>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</si>
  <si>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</si>
  <si>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</si>
  <si>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</si>
  <si>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</si>
  <si>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</si>
  <si>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</si>
  <si>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</si>
  <si>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</si>
  <si>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</si>
  <si>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</si>
  <si>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</si>
  <si>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</si>
  <si>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</si>
  <si>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</si>
  <si>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</si>
  <si>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</si>
  <si>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</si>
  <si>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</si>
  <si>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</si>
  <si>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</si>
  <si>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</si>
  <si>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</si>
  <si>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</si>
  <si>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</si>
  <si>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</si>
  <si>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</si>
  <si>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</si>
  <si>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</si>
  <si>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</si>
  <si>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</si>
  <si>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</si>
  <si>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</si>
  <si>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</si>
  <si>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</si>
  <si>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</si>
  <si>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</si>
  <si>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</si>
  <si>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</si>
  <si>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</si>
  <si>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</si>
  <si>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</si>
  <si>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</si>
  <si>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</si>
  <si>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</si>
  <si>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</si>
  <si>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</si>
  <si>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</si>
  <si>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</si>
  <si>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</si>
  <si>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</si>
  <si>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</si>
  <si>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</si>
  <si>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</si>
  <si>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</si>
  <si>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</si>
  <si>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</si>
  <si>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</si>
  <si>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</si>
  <si>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</si>
  <si>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</si>
  <si>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</si>
  <si>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</si>
  <si>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</si>
  <si>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</si>
  <si>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</si>
  <si>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</si>
  <si>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</si>
  <si>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</si>
  <si>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</si>
  <si>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</si>
  <si>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</si>
  <si>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</si>
  <si>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</si>
  <si>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</si>
  <si>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</si>
  <si>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</si>
  <si>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</si>
  <si>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</si>
  <si>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</si>
  <si>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</si>
  <si>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</si>
  <si>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</si>
  <si>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</si>
  <si>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</si>
  <si>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</si>
  <si>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</si>
  <si>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</si>
  <si>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</si>
  <si>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</si>
  <si>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</si>
  <si>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</si>
  <si>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</si>
  <si>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</si>
  <si>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</si>
  <si>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</si>
  <si>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</si>
  <si>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</si>
  <si>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</si>
  <si>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</si>
  <si>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</si>
  <si>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</si>
  <si>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</si>
  <si>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</si>
  <si>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</si>
  <si>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</si>
  <si>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</si>
  <si>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</si>
  <si>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</si>
  <si>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</si>
  <si>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</si>
  <si>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</si>
  <si>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</si>
  <si>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</si>
  <si>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</si>
  <si>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</si>
  <si>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</si>
  <si>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</si>
  <si>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</si>
  <si>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</si>
  <si>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</si>
  <si>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</si>
  <si>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</si>
  <si>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</si>
  <si>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</si>
  <si>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</si>
  <si>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</si>
  <si>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</si>
  <si>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</si>
  <si>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</si>
  <si>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</si>
  <si>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</si>
  <si>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</si>
  <si>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</si>
  <si>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</si>
  <si>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</si>
  <si>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</si>
  <si>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</si>
  <si>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</si>
  <si>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</si>
  <si>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</si>
  <si>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</si>
  <si>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</si>
  <si>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</si>
  <si>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</si>
  <si>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</si>
  <si>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</si>
  <si>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</si>
  <si>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</si>
  <si>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</si>
  <si>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</si>
  <si>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</si>
  <si>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</si>
  <si>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</si>
  <si>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</si>
  <si>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</si>
  <si>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</si>
  <si>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</si>
  <si>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</si>
  <si>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</si>
  <si>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</si>
  <si>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</si>
  <si>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</si>
  <si>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</si>
  <si>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</si>
  <si>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</si>
  <si>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</si>
  <si>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</si>
  <si>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</si>
  <si>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</si>
  <si>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</si>
  <si>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</si>
  <si>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</si>
  <si>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</si>
  <si>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</si>
  <si>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</si>
  <si>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</si>
  <si>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</si>
  <si>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</si>
  <si>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</si>
  <si>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</si>
  <si>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</si>
  <si>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</si>
  <si>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</si>
  <si>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</si>
  <si>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</si>
  <si>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</si>
  <si>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</si>
  <si>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</si>
  <si>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</si>
  <si>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</si>
  <si>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</si>
  <si>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</si>
  <si>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</si>
  <si>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</si>
  <si>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</si>
  <si>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</si>
  <si>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</si>
  <si>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</si>
  <si>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</si>
  <si>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</si>
  <si>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</si>
  <si>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</si>
  <si>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</si>
  <si>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</si>
  <si>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</si>
  <si>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</si>
  <si>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</si>
  <si>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</si>
  <si>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</si>
  <si>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</si>
  <si>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</si>
  <si>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</si>
  <si>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</si>
  <si>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</si>
  <si>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</si>
  <si>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</si>
  <si>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</si>
  <si>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</si>
  <si>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</si>
  <si>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</si>
  <si>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</si>
  <si>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</si>
  <si>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</si>
  <si>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</si>
  <si>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</si>
  <si>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</si>
  <si>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</si>
  <si>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</si>
  <si>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</si>
  <si>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</si>
  <si>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</si>
  <si>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</si>
  <si>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</si>
  <si>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</si>
  <si>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</si>
  <si>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</si>
  <si>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</si>
  <si>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</si>
  <si>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</si>
  <si>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</si>
  <si>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</si>
  <si>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</si>
  <si>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</si>
  <si>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</si>
  <si>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</si>
  <si>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</si>
  <si>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</si>
  <si>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</si>
  <si>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</si>
  <si>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</si>
  <si>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</si>
  <si>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</si>
  <si>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</si>
  <si>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</si>
  <si>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</si>
  <si>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</si>
  <si>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</si>
  <si>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</si>
  <si>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</si>
  <si>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</si>
  <si>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</si>
  <si>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</si>
  <si>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</si>
  <si>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</si>
  <si>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</si>
  <si>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</si>
  <si>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</si>
  <si>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</si>
  <si>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</si>
  <si>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</si>
  <si>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</si>
  <si>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</si>
  <si>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</si>
  <si>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</si>
  <si>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</si>
  <si>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</si>
  <si>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</si>
  <si>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</si>
  <si>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</si>
  <si>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</si>
  <si>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</si>
  <si>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</si>
  <si>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</si>
  <si>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</si>
  <si>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</si>
  <si>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</si>
  <si>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</si>
  <si>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</si>
  <si>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</si>
  <si>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</si>
  <si>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</si>
  <si>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</si>
  <si>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</si>
  <si>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</si>
  <si>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</si>
  <si>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</si>
  <si>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</si>
  <si>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</si>
  <si>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</si>
  <si>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</si>
  <si>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</si>
  <si>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</si>
  <si>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</si>
  <si>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</si>
  <si>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</si>
  <si>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</si>
  <si>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</si>
  <si>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</si>
  <si>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</si>
  <si>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</si>
  <si>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</si>
  <si>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</si>
  <si>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</si>
  <si>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</si>
  <si>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</si>
  <si>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</si>
  <si>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</si>
  <si>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</si>
  <si>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</si>
  <si>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</si>
  <si>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</si>
  <si>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</si>
  <si>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</si>
  <si>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</si>
  <si>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</si>
  <si>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</si>
  <si>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</si>
  <si>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</si>
  <si>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</si>
  <si>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</si>
  <si>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</si>
  <si>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</si>
  <si>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</si>
  <si>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</si>
  <si>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</si>
  <si>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</si>
  <si>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</si>
  <si>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</si>
  <si>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</si>
  <si>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</si>
  <si>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</si>
  <si>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</si>
  <si>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</si>
  <si>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</si>
  <si>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</si>
  <si>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</si>
  <si>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</si>
  <si>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</si>
  <si>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</si>
  <si>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</si>
  <si>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</si>
  <si>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</si>
  <si>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</si>
  <si>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</si>
  <si>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</si>
  <si>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</si>
  <si>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</si>
  <si>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</si>
  <si>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</si>
  <si>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</si>
  <si>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</si>
  <si>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</si>
  <si>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</si>
  <si>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</si>
  <si>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</si>
  <si>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</si>
  <si>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</si>
  <si>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</si>
  <si>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</si>
  <si>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</si>
  <si>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</si>
  <si>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</si>
  <si>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</si>
  <si>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</si>
  <si>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</si>
  <si>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</si>
  <si>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</si>
  <si>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</si>
  <si>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</si>
  <si>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</si>
  <si>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</si>
  <si>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</si>
  <si>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</si>
  <si>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</si>
  <si>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</si>
  <si>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</si>
  <si>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</si>
  <si>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</si>
  <si>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</si>
  <si>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</si>
  <si>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</si>
  <si>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</si>
  <si>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</si>
  <si>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</si>
  <si>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</si>
  <si>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</si>
  <si>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</si>
  <si>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</si>
  <si>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</si>
  <si>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</si>
  <si>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</si>
  <si>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</si>
  <si>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</si>
  <si>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</si>
  <si>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</si>
  <si>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</si>
  <si>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</si>
  <si>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</si>
  <si>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</si>
  <si>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</si>
  <si>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</si>
  <si>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</si>
  <si>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</si>
  <si>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</si>
  <si>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</si>
  <si>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</si>
  <si>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</si>
  <si>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</si>
  <si>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</si>
  <si>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</si>
  <si>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</si>
  <si>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</si>
  <si>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</si>
  <si>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</si>
  <si>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</si>
  <si>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</si>
  <si>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</si>
  <si>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</si>
  <si>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</si>
  <si>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</si>
  <si>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</si>
  <si>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</si>
  <si>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</si>
  <si>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</si>
  <si>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</si>
  <si>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</si>
  <si>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</si>
  <si>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</si>
  <si>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</si>
  <si>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</si>
  <si>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</si>
  <si>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</si>
  <si>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</si>
  <si>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</si>
  <si>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</si>
  <si>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</si>
  <si>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</si>
  <si>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</si>
  <si>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</si>
  <si>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</si>
  <si>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</si>
  <si>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</si>
  <si>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</si>
  <si>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</si>
  <si>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</si>
  <si>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</si>
  <si>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</si>
  <si>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</si>
  <si>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</si>
  <si>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</si>
  <si>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</si>
  <si>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</si>
  <si>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</si>
  <si>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</si>
  <si>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</si>
  <si>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</si>
  <si>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</si>
  <si>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</si>
  <si>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</si>
  <si>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</si>
  <si>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</si>
  <si>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</si>
  <si>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</si>
  <si>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</si>
  <si>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</si>
  <si>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</si>
  <si>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</si>
  <si>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</si>
  <si>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</si>
  <si>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</si>
  <si>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</si>
  <si>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</si>
  <si>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</si>
  <si>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</si>
  <si>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</si>
  <si>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</si>
  <si>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</si>
  <si>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</si>
  <si>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</si>
  <si>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</si>
  <si>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</si>
  <si>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</si>
  <si>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</si>
  <si>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</si>
  <si>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</si>
  <si>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</si>
  <si>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</si>
  <si>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</si>
  <si>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</si>
  <si>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</si>
  <si>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</si>
  <si>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</si>
  <si>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</si>
  <si>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</si>
  <si>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</si>
  <si>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</si>
  <si>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</si>
  <si>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</si>
  <si>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</si>
  <si>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</si>
  <si>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</si>
  <si>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</si>
  <si>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</si>
  <si>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</si>
  <si>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</si>
  <si>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</si>
  <si>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</si>
  <si>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</si>
  <si>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</si>
  <si>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</si>
  <si>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</si>
  <si>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</si>
  <si>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</si>
  <si>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</si>
  <si>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</si>
  <si>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</si>
  <si>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</si>
  <si>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</si>
  <si>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</si>
  <si>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</si>
  <si>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</si>
  <si>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</si>
  <si>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</si>
  <si>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</si>
  <si>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</si>
  <si>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</si>
  <si>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</si>
  <si>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</si>
  <si>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</si>
  <si>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</si>
  <si>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</si>
  <si>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</si>
  <si>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</si>
  <si>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</si>
  <si>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</si>
  <si>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</si>
  <si>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</si>
  <si>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</si>
  <si>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</si>
  <si>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</si>
  <si>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</si>
  <si>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</si>
  <si>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</si>
  <si>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</si>
  <si>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</si>
  <si>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</si>
  <si>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</si>
  <si>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</si>
  <si>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</si>
  <si>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</si>
  <si>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</si>
  <si>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</si>
  <si>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</si>
  <si>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</si>
  <si>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</si>
  <si>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</si>
  <si>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</si>
  <si>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</si>
  <si>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</si>
  <si>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</si>
  <si>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</si>
  <si>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</si>
  <si>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</si>
  <si>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</si>
  <si>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</si>
  <si>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</si>
  <si>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</si>
  <si>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</si>
  <si>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</si>
  <si>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</si>
  <si>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</si>
  <si>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</si>
  <si>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</si>
  <si>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</si>
  <si>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</si>
  <si>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</si>
  <si>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</si>
  <si>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</si>
  <si>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</si>
  <si>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</si>
  <si>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</si>
  <si>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</si>
  <si>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</si>
  <si>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</si>
  <si>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</si>
  <si>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</si>
  <si>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</si>
  <si>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</si>
  <si>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</si>
  <si>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</si>
  <si>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</si>
  <si>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</si>
  <si>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</si>
  <si>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</si>
  <si>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</si>
  <si>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</si>
  <si>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</si>
  <si>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</si>
  <si>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</si>
  <si>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</si>
  <si>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</si>
  <si>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</si>
  <si>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</si>
  <si>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</si>
  <si>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</si>
  <si>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</si>
  <si>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</si>
  <si>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</si>
  <si>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</si>
  <si>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</si>
  <si>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</si>
  <si>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</si>
  <si>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</si>
  <si>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</si>
  <si>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</si>
  <si>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</si>
  <si>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</si>
  <si>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</si>
  <si>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</si>
  <si>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</si>
  <si>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</si>
  <si>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</si>
  <si>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</si>
  <si>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</si>
  <si>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</si>
  <si>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</si>
  <si>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</si>
  <si>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</si>
  <si>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</si>
  <si>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</si>
  <si>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</si>
  <si>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</si>
  <si>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</si>
  <si>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</si>
  <si>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</si>
  <si>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</si>
  <si>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</si>
  <si>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</si>
  <si>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</si>
  <si>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</si>
  <si>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</si>
  <si>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</si>
  <si>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</si>
  <si>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</si>
  <si>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</si>
  <si>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</si>
  <si>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</si>
  <si>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</si>
  <si>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</si>
  <si>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</si>
  <si>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</si>
  <si>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</si>
  <si>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</si>
  <si>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</si>
  <si>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</si>
  <si>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</si>
  <si>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</si>
  <si>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</si>
  <si>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</si>
  <si>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</si>
  <si>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</si>
  <si>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</si>
  <si>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</si>
  <si>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</si>
  <si>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</si>
  <si>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</si>
  <si>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</si>
  <si>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</si>
  <si>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</si>
  <si>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</si>
  <si>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</si>
  <si>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</si>
  <si>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</si>
  <si>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</si>
  <si>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</si>
  <si>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</si>
  <si>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</si>
  <si>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</si>
  <si>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</si>
  <si>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</si>
  <si>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</si>
  <si>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</si>
  <si>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</si>
  <si>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</si>
  <si>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</si>
  <si>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</si>
  <si>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</si>
  <si>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</si>
  <si>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</si>
  <si>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</si>
  <si>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</si>
  <si>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</si>
  <si>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</si>
  <si>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</si>
  <si>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</si>
  <si>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</si>
  <si>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</si>
  <si>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</si>
  <si>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</si>
  <si>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</si>
  <si>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</si>
  <si>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</si>
  <si>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</si>
  <si>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</si>
  <si>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</si>
  <si>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</si>
  <si>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</si>
  <si>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</si>
  <si>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</si>
  <si>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</si>
  <si>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</si>
  <si>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</si>
  <si>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</si>
  <si>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</si>
  <si>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</si>
  <si>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</si>
  <si>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</si>
  <si>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</si>
  <si>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</si>
  <si>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</si>
  <si>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</si>
  <si>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</si>
  <si>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</si>
  <si>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</si>
  <si>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</si>
  <si>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</si>
  <si>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</si>
  <si>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</si>
  <si>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</si>
  <si>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</si>
  <si>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</si>
  <si>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</si>
  <si>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</si>
  <si>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</si>
  <si>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</si>
  <si>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</si>
  <si>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</si>
  <si>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</si>
  <si>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</si>
  <si>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</si>
  <si>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</si>
  <si>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</si>
  <si>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</si>
  <si>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</si>
  <si>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</si>
  <si>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</si>
  <si>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</si>
  <si>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</si>
  <si>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</si>
  <si>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</si>
  <si>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</si>
  <si>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</si>
  <si>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</si>
  <si>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</si>
  <si>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</si>
  <si>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</si>
  <si>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</si>
  <si>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</si>
  <si>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</si>
  <si>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</si>
  <si>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</si>
  <si>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</si>
  <si>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</si>
  <si>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</si>
  <si>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</si>
  <si>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</si>
  <si>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</si>
  <si>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</si>
  <si>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</si>
  <si>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</si>
  <si>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</si>
  <si>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</si>
  <si>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</si>
  <si>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</si>
  <si>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</si>
  <si>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</si>
  <si>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</si>
  <si>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</si>
  <si>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</si>
  <si>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</si>
  <si>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</si>
  <si>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</si>
  <si>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</si>
  <si>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</si>
  <si>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</si>
  <si>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</si>
  <si>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</si>
  <si>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</si>
  <si>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</si>
  <si>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</si>
  <si>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</si>
  <si>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</si>
  <si>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</si>
  <si>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</si>
  <si>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</si>
  <si>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</si>
  <si>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</si>
  <si>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</si>
  <si>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</si>
  <si>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</si>
  <si>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</si>
  <si>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</si>
  <si>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</si>
  <si>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</si>
  <si>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</si>
  <si>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</si>
  <si>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</si>
  <si>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</si>
  <si>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</si>
  <si>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</si>
  <si>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</si>
  <si>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</si>
  <si>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</si>
  <si>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</si>
  <si>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</si>
  <si>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</si>
  <si>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</si>
  <si>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</si>
  <si>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</si>
  <si>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</si>
  <si>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</si>
  <si>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</si>
  <si>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</si>
  <si>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</si>
  <si>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</si>
  <si>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</si>
  <si>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</si>
  <si>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</si>
  <si>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</si>
  <si>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</si>
  <si>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</si>
  <si>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</si>
  <si>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</si>
  <si>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</si>
  <si>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</si>
  <si>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</si>
  <si>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</si>
  <si>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</si>
  <si>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</si>
  <si>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</si>
  <si>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</si>
  <si>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</si>
  <si>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</si>
  <si>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</si>
  <si>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</si>
  <si>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</si>
  <si>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</si>
  <si>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</si>
  <si>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</si>
  <si>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</si>
  <si>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</si>
  <si>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</si>
  <si>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</si>
  <si>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</si>
  <si>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</si>
  <si>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</si>
  <si>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</si>
  <si>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</si>
  <si>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</si>
  <si>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</si>
  <si>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</si>
  <si>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</si>
  <si>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</si>
  <si>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</si>
  <si>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</si>
  <si>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</si>
  <si>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</si>
  <si>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</si>
  <si>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</si>
  <si>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</si>
  <si>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</si>
  <si>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</si>
  <si>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</si>
  <si>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</si>
  <si>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</si>
  <si>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</si>
  <si>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</si>
  <si>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</si>
  <si>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</si>
  <si>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</si>
  <si>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</si>
  <si>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</si>
  <si>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</si>
  <si>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</si>
  <si>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</si>
  <si>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</si>
  <si>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</si>
  <si>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</si>
  <si>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</si>
  <si>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</si>
  <si>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</si>
  <si>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</si>
  <si>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</si>
  <si>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</si>
  <si>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</si>
  <si>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</si>
  <si>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</si>
  <si>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</si>
  <si>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</si>
  <si>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</si>
  <si>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</si>
  <si>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</si>
  <si>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</si>
  <si>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</si>
  <si>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</si>
  <si>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</si>
  <si>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</si>
  <si>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</si>
  <si>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</si>
  <si>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</si>
  <si>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</si>
  <si>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</si>
  <si>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</si>
  <si>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</si>
  <si>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</si>
  <si>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</si>
  <si>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</si>
  <si>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</si>
  <si>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</si>
  <si>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</si>
  <si>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</si>
  <si>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</si>
  <si>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</si>
  <si>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</si>
  <si>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</si>
  <si>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</si>
  <si>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</si>
  <si>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</si>
  <si>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</si>
  <si>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</si>
  <si>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</si>
  <si>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</si>
  <si>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</si>
  <si>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</si>
  <si>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</si>
  <si>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</si>
  <si>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</si>
  <si>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</si>
  <si>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</si>
  <si>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</si>
  <si>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</si>
  <si>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</si>
  <si>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</si>
  <si>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</si>
  <si>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</si>
  <si>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</si>
  <si>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</si>
  <si>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</si>
  <si>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</si>
  <si>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</si>
  <si>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</si>
  <si>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</si>
  <si>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</si>
  <si>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</si>
  <si>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</si>
  <si>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</si>
  <si>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</si>
  <si>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</si>
  <si>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</si>
  <si>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</si>
  <si>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</si>
  <si>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</si>
  <si>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</si>
  <si>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</si>
  <si>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</si>
  <si>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</si>
  <si>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</si>
  <si>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</si>
  <si>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</si>
  <si>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</si>
  <si>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</si>
  <si>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</si>
  <si>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</si>
  <si>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</si>
  <si>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</si>
  <si>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</si>
  <si>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</si>
  <si>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</si>
  <si>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</si>
  <si>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</si>
  <si>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</si>
  <si>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</si>
  <si>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</si>
  <si>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</si>
  <si>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</si>
  <si>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</si>
  <si>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</si>
  <si>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</si>
  <si>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</si>
  <si>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</si>
  <si>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</si>
  <si>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</si>
  <si>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</si>
  <si>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</si>
  <si>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</si>
  <si>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</si>
  <si>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</si>
  <si>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</si>
  <si>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</si>
  <si>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</si>
  <si>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</si>
  <si>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</si>
  <si>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</si>
  <si>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</si>
  <si>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</si>
  <si>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</si>
  <si>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</si>
  <si>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</si>
  <si>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</si>
  <si>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</si>
  <si>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</si>
  <si>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</si>
  <si>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</si>
  <si>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</si>
  <si>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</si>
  <si>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</si>
  <si>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</si>
  <si>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</si>
  <si>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https://nodexlgraphgallery.org/Pages/Graph.aspx?graphID=272536</t>
  </si>
  <si>
    <t>https://paper.li/CreativeSage/SMchat?share_id=f39ccc50-f834-11ec-9506-fa163eed9ef2</t>
  </si>
  <si>
    <t>https://paper.li/CreativeSage/SMchat?share_id=fc1da340-e0a1-11ec-8be8-fa163eed9ef2</t>
  </si>
  <si>
    <t>https://paper.li/CreativeSage/SMchat?share_id=cd2add50-edfd-11ec-9506-fa163eed9ef2</t>
  </si>
  <si>
    <t>https://paper.li/CreativeSage/SMchat?share_id=22a5d960-ead9-11ec-8be8-fa163eed9ef2</t>
  </si>
  <si>
    <t>https://twitter.com/i/web/status/1536217991313911808</t>
  </si>
  <si>
    <t>https://paper.li/CreativeSage/SMchat?share_id=0333d530-cdc6-11ec-8be8-fa163eed9ef2</t>
  </si>
  <si>
    <t>https://twitter.com/i/web/status/1522809653167542272</t>
  </si>
  <si>
    <t>https://paper.li/CreativeSage/SMchat?share_id=da27da60-c38e-11ec-8be8-fa163eed9ef2</t>
  </si>
  <si>
    <t>https://twitter.com/i/web/status/1518098599044952067</t>
  </si>
  <si>
    <t>Entire Graph Count</t>
  </si>
  <si>
    <t>Top URLs in Tweet in G1</t>
  </si>
  <si>
    <t>https://nodexlgraphgallery.org/Pages/Graph.aspx?graphID=276746</t>
  </si>
  <si>
    <t>https://nodexlgraphgallery.org/Pages/Graph.aspx?graphID=272958</t>
  </si>
  <si>
    <t>https://nodexlgraphgallery.org/Pages/Graph.aspx?graphID=273773</t>
  </si>
  <si>
    <t>https://twitter.com/i/web/status/1508039266890358784</t>
  </si>
  <si>
    <t>https://nodexlgraphgallery.org/Pages/Graph.aspx?graphID=274172</t>
  </si>
  <si>
    <t>https://nodexlgraphgallery.org/Pages/Graph.aspx?graphID=274551</t>
  </si>
  <si>
    <t>https://nodexlgraphgallery.org/Pages/Graph.aspx?graphID=274863</t>
  </si>
  <si>
    <t>https://nodexlgraphgallery.org/Pages/Graph.aspx?graphID=275388</t>
  </si>
  <si>
    <t>https://nodexlgraphgallery.org/Pages/Graph.aspx?graphID=275682</t>
  </si>
  <si>
    <t>Top URLs in Tweet in G2</t>
  </si>
  <si>
    <t>G1 Count</t>
  </si>
  <si>
    <t>https://paper.li/CreativeSage/SMchat?share_id=62691c80-a9a0-11ec-9b52-fa163eed9ef2</t>
  </si>
  <si>
    <t>https://twitter.com/i/web/status/1506139798750253057</t>
  </si>
  <si>
    <t>https://paper.li/CreativeSage/SMchat?share_id=61b7b560-ae57-11ec-9b52-fa163eed9ef2</t>
  </si>
  <si>
    <t>https://twitter.com/i/web/status/1508314131690102785</t>
  </si>
  <si>
    <t>https://paper.li/CreativeSage/SMchat?share_id=8c33c4e0-af20-11ec-9b52-fa163eed9ef2</t>
  </si>
  <si>
    <t>https://twitter.com/i/web/status/1508676520239415302</t>
  </si>
  <si>
    <t>https://paper.li/CreativeSage/SMchat?share_id=23af1270-af85-11ec-9b52-fa163eed9ef2</t>
  </si>
  <si>
    <t>https://twitter.com/i/web/status/1508857730014097413</t>
  </si>
  <si>
    <t>https://paper.li/CreativeSage/SMchat?share_id=b68da660-afe9-11ec-9b52-fa163eed9ef2</t>
  </si>
  <si>
    <t>Top URLs in Tweet in G3</t>
  </si>
  <si>
    <t>G2 Count</t>
  </si>
  <si>
    <t>https://twitter.com/LeoniGroup/status/1512521668773699598</t>
  </si>
  <si>
    <t>Top URLs in Tweet in G4</t>
  </si>
  <si>
    <t>G3 Count</t>
  </si>
  <si>
    <t>G4 Count</t>
  </si>
  <si>
    <t>Top URLs in Tweet</t>
  </si>
  <si>
    <t>https://nodexlgraphgallery.org/Pages/Graph.aspx?graphID=272536 https://nodexlgraphgallery.org/Pages/Graph.aspx?graphID=276746 https://nodexlgraphgallery.org/Pages/Graph.aspx?graphID=272958 https://nodexlgraphgallery.org/Pages/Graph.aspx?graphID=273773 https://twitter.com/i/web/status/1508039266890358784 https://nodexlgraphgallery.org/Pages/Graph.aspx?graphID=274172 https://nodexlgraphgallery.org/Pages/Graph.aspx?graphID=274551 https://nodexlgraphgallery.org/Pages/Graph.aspx?graphID=274863 https://nodexlgraphgallery.org/Pages/Graph.aspx?graphID=275388 https://nodexlgraphgallery.org/Pages/Graph.aspx?graphID=275682</t>
  </si>
  <si>
    <t>https://paper.li/CreativeSage/SMchat?share_id=f39ccc50-f834-11ec-9506-fa163eed9ef2 https://paper.li/CreativeSage/SMchat?share_id=62691c80-a9a0-11ec-9b52-fa163eed9ef2 https://twitter.com/i/web/status/1506139798750253057 https://paper.li/CreativeSage/SMchat?share_id=61b7b560-ae57-11ec-9b52-fa163eed9ef2 https://twitter.com/i/web/status/1508314131690102785 https://paper.li/CreativeSage/SMchat?share_id=8c33c4e0-af20-11ec-9b52-fa163eed9ef2 https://twitter.com/i/web/status/1508676520239415302 https://paper.li/CreativeSage/SMchat?share_id=23af1270-af85-11ec-9b52-fa163eed9ef2 https://twitter.com/i/web/status/1508857730014097413 https://paper.li/CreativeSage/SMchat?share_id=b68da660-afe9-11ec-9b52-fa163eed9ef2</t>
  </si>
  <si>
    <t>Top Domains in Tweet in Entire Graph</t>
  </si>
  <si>
    <t>Top Domains in Tweet in G1</t>
  </si>
  <si>
    <t>Top Domains in Tweet in G2</t>
  </si>
  <si>
    <t>Top Domains in Tweet in G3</t>
  </si>
  <si>
    <t>Top Domains in Tweet in G4</t>
  </si>
  <si>
    <t>Top Domains in Tweet</t>
  </si>
  <si>
    <t>Top Hashtags in Tweet in Entire Graph</t>
  </si>
  <si>
    <t>pinchat</t>
  </si>
  <si>
    <t>Top Hashtags in Tweet in G1</t>
  </si>
  <si>
    <t>Top Hashtags in Tweet in G2</t>
  </si>
  <si>
    <t>Top Hashtags in Tweet in G3</t>
  </si>
  <si>
    <t>marketingtwitter</t>
  </si>
  <si>
    <t>Top Hashtags in Tweet in G4</t>
  </si>
  <si>
    <t>bufferchat</t>
  </si>
  <si>
    <t>sproutchat</t>
  </si>
  <si>
    <t>chatsnap</t>
  </si>
  <si>
    <t>adweek</t>
  </si>
  <si>
    <t>insiderchat</t>
  </si>
  <si>
    <t>creditchat</t>
  </si>
  <si>
    <t>wednesdaywisdom</t>
  </si>
  <si>
    <t>Top Hashtags in Tweet</t>
  </si>
  <si>
    <t>smchat socialmedia sm hr worktrends brandchat marketing twitterchat</t>
  </si>
  <si>
    <t>smchat sm socialmedia hr worktrends leadership</t>
  </si>
  <si>
    <t>pinchat smchat bufferchat sproutchat worktrends chatsnap adweek insiderchat creditchat wednesdaywisdom</t>
  </si>
  <si>
    <t>Top Words in Tweet in Entire Graph</t>
  </si>
  <si>
    <t>Top Words in Tweet in G1</t>
  </si>
  <si>
    <t>Top Words in Tweet in G2</t>
  </si>
  <si>
    <t>Top Words in Tweet in G3</t>
  </si>
  <si>
    <t>Top Words in Tweet in G4</t>
  </si>
  <si>
    <t>Top Words in Tweet</t>
  </si>
  <si>
    <t>#smchat this0499154500 nodexl creativesage hashtagmarketi7 humanre41270855 13thingsa top hashtags #socialmedia</t>
  </si>
  <si>
    <t>latest creativesage smchat daily #smchat #sm #socialmedia thanks #hr #worktrends</t>
  </si>
  <si>
    <t>video clips need fancy webinar gif walk product quick saying</t>
  </si>
  <si>
    <t>Top Word Pairs in Tweet in Entire Graph</t>
  </si>
  <si>
    <t>latest,creativesage</t>
  </si>
  <si>
    <t>creativesage,smchat</t>
  </si>
  <si>
    <t>smchat,daily</t>
  </si>
  <si>
    <t>daily,#smchat</t>
  </si>
  <si>
    <t>#smchat,#sm</t>
  </si>
  <si>
    <t>#sm,#socialmedia</t>
  </si>
  <si>
    <t>#socialmedia,thanks</t>
  </si>
  <si>
    <t>#hr,#worktrends</t>
  </si>
  <si>
    <t>#smchat,nodexl</t>
  </si>
  <si>
    <t>top,hashtags</t>
  </si>
  <si>
    <t>Top Word Pairs in Tweet in G1</t>
  </si>
  <si>
    <t>hashtags,#smchat</t>
  </si>
  <si>
    <t>#smchat,#socialmedia</t>
  </si>
  <si>
    <t>#socialmedia,#sm</t>
  </si>
  <si>
    <t>#sm,#hr</t>
  </si>
  <si>
    <t>#marketing,#twitterchat</t>
  </si>
  <si>
    <t>hashtagmarketi7,13thingsa</t>
  </si>
  <si>
    <t>nodexl,this0499154500</t>
  </si>
  <si>
    <t>this0499154500,creativesage</t>
  </si>
  <si>
    <t>Top Word Pairs in Tweet in G2</t>
  </si>
  <si>
    <t>thanks,innovate</t>
  </si>
  <si>
    <t>innovate,#hr</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</si>
  <si>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</si>
  <si>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</si>
  <si>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</si>
  <si>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</si>
  <si>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</si>
  <si>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</si>
  <si>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</si>
  <si>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</si>
  <si>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</si>
  <si>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</si>
  <si>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</si>
  <si>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</si>
  <si>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#marketing,#twitterchat  hashtagmarketi7,13thingsa  nodexl,this0499154500  this0499154500,creativesage</t>
  </si>
  <si>
    <t>latest,creativesage  creativesage,smchat  smchat,daily  daily,#smchat  #smchat,#sm  #sm,#socialmedia  #socialmedia,thanks  #hr,#worktrends  thanks,innovate  innovate,#hr</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</si>
  <si>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</si>
  <si>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</si>
  <si>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</si>
  <si>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</si>
  <si>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</si>
  <si>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</si>
  <si>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</si>
  <si>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</si>
  <si>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</si>
  <si>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</si>
  <si>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</si>
  <si>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</si>
  <si>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</si>
  <si>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hashtagmarketi7 humanre41270855 13thingsa trippbraden elanaleoni gosquad22 dapilan _tonycapo</t>
  </si>
  <si>
    <t>creativesage innovate cacildanc elanaleoni meghanmbiro phylliskhare krcraft alexschleber brainsell johncloonan</t>
  </si>
  <si>
    <t>Top Tweeters in Entire Graph</t>
  </si>
  <si>
    <t>Top Tweeters in G1</t>
  </si>
  <si>
    <t>Top Tweeters in G2</t>
  </si>
  <si>
    <t>Top Tweeters in G3</t>
  </si>
  <si>
    <t>Top Tweeters in G4</t>
  </si>
  <si>
    <t>Top Tweeters</t>
  </si>
  <si>
    <t>humanre41270855 trippbraden gosquad22 lightifyco1 ambercadabra _tonycapo this0499154500 hashtagmarketi7 dapilan lig</t>
  </si>
  <si>
    <t>meghanmbiro creativesage krcraft cacildanc alexschleber innovate phylliskhare johncloonan jimsterne metameerkat</t>
  </si>
  <si>
    <t>anasebrahem marketingtweetx elanaleoni</t>
  </si>
  <si>
    <t>URLs in Tweet by Count</t>
  </si>
  <si>
    <t>https://nodexlgraphgallery.org/Pages/Graph.aspx?graphID=272536 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 https://nodexlgraphgallery.org/Pages/Graph.aspx?graphID=273773 https://twitter.com/i/web/status/1508039266890358784 https://nodexlgraphgallery.org/Pages/Graph.aspx?graphID=272958</t>
  </si>
  <si>
    <t>https://paper.li/CreativeSage/SMchat?share_id=f39ccc50-f834-11ec-9506-fa163eed9ef2 https://paper.li/CreativeSage/SMchat?share_id=fc1da340-e0a1-11ec-8be8-fa163eed9ef2 https://paper.li/CreativeSage/SMchat?share_id=cd2add50-edfd-11ec-9506-fa163eed9ef2 https://paper.li/CreativeSage/SMchat?share_id=22a5d960-ead9-11ec-8be8-fa163eed9ef2 https://twitter.com/i/web/status/1536217991313911808 https://paper.li/CreativeSage/SMchat?share_id=0333d530-cdc6-11ec-8be8-fa163eed9ef2 https://twitter.com/i/web/status/1522809653167542272 https://paper.li/CreativeSage/SMchat?share_id=da27da60-c38e-11ec-8be8-fa163eed9ef2 https://twitter.com/i/web/status/1518098599044952067 https://paper.li/CreativeSage/SMchat?share_id=76495af0-f5d9-11ec-9506-fa163eed9ef2</t>
  </si>
  <si>
    <t>URLs in Tweet by Salience</t>
  </si>
  <si>
    <t>Domains in Tweet by Count</t>
  </si>
  <si>
    <t>Domains in Tweet by Salience</t>
  </si>
  <si>
    <t>twitter.com nodexlgraphgallery.org</t>
  </si>
  <si>
    <t>twitter.com paper.li</t>
  </si>
  <si>
    <t>Hashtags in Tweet by Count</t>
  </si>
  <si>
    <t>Hashtags in Tweet by Salience</t>
  </si>
  <si>
    <t>twitterchat socialmedia sm hr worktrends brandchat marketing smchat</t>
  </si>
  <si>
    <t>worktrends hr leadership smchat sm socialmedia</t>
  </si>
  <si>
    <t>Top Words in Tweet by Count</t>
  </si>
  <si>
    <t>elanaleoni video need fancy clips webinar gif walk product quick</t>
  </si>
  <si>
    <t>video clips saying need fancy webinar gif walk product quick</t>
  </si>
  <si>
    <t>this0499154500 nodexl creativesage hashtagmarketi7 humanre41270855 13thingsa top hashtags #socialmedia #sm</t>
  </si>
  <si>
    <t>latest creativesage smchat daily #sm #socialmedia thanks #hr #worktrends innovate</t>
  </si>
  <si>
    <t>twitter chats still active wednesday #pinchat #bufferchat #sproutchat #worktrends #chatsnap</t>
  </si>
  <si>
    <t>Top Words in Tweet by Salience</t>
  </si>
  <si>
    <t>nico_1199_ elanaleoni _tonycapo dapilan gosquad22 #twitterchat saraonsocial brainsell ambercadabra jimsterne</t>
  </si>
  <si>
    <t>#worktrends #hr innovate cacildanc elanaleoni alexschleber krcraft phylliskhare meghanmbiro #leadership</t>
  </si>
  <si>
    <t>Top Word Pairs in Tweet by Count</t>
  </si>
  <si>
    <t>elanaleoni,video  video,need  need,fancy  fancy,clips  clips,webinar  webinar,gif  gif,walk  walk,product  product,quick</t>
  </si>
  <si>
    <t>video,need  need,fancy  fancy,clips  clips,webinar  webinar,gif  gif,walk  walk,product  product,quick  quick,take  take,team</t>
  </si>
  <si>
    <t>#smchat,nodexl  top,hashtags  hashtags,#smchat  #smchat,#socialmedia  #socialmedia,#sm  #sm,#hr  hashtagmarketi7,13thingsa  #marketing,#twitterchat  elanaleoni,hashtagmarketi7  humanre41270855,trippbraden</t>
  </si>
  <si>
    <t>twitter,chats  chats,still  still,active  active,wednesday  wednesday,#pinchat  #pinchat,#smchat  #smchat,#bufferchat  #bufferchat,#sproutchat  #sproutchat,#worktrends  #worktrends,#chatsnap</t>
  </si>
  <si>
    <t>Top Word Pairs in Tweet by Salience</t>
  </si>
  <si>
    <t>nodexl,creativesage  creativesage,this0499154500  #brandchat,#marketing  13thingsa,humanre41270855  _tonycapo,dapilan  dapilan,gosquad22  gosquad22,_tonycapo  #brandchat,#worktrends  #worktrends,#marketing  #hr,#worktrends</t>
  </si>
  <si>
    <t>#hr,#worktrends  thanks,innovate  innovate,#hr  thanks,alexschleber  alexschleber,#hr  thanks,krcraft  thanks,phylliskhare  phylliskhare,#hr  thanks,meghanmbiro  #socialmedia,#hr</t>
  </si>
  <si>
    <t>Count of Tweet Date (UTC)</t>
  </si>
  <si>
    <t>Row Labels</t>
  </si>
  <si>
    <t>Grand Total</t>
  </si>
  <si>
    <t>2022</t>
  </si>
  <si>
    <t>Mar</t>
  </si>
  <si>
    <t>5-Mar</t>
  </si>
  <si>
    <t>2 PM</t>
  </si>
  <si>
    <t>3 PM</t>
  </si>
  <si>
    <t>9-Mar</t>
  </si>
  <si>
    <t>5 AM</t>
  </si>
  <si>
    <t>12-Mar</t>
  </si>
  <si>
    <t>5 PM</t>
  </si>
  <si>
    <t>22-Mar</t>
  </si>
  <si>
    <t>27-Mar</t>
  </si>
  <si>
    <t>11 AM</t>
  </si>
  <si>
    <t>28-Mar</t>
  </si>
  <si>
    <t>29-Mar</t>
  </si>
  <si>
    <t>30-Mar</t>
  </si>
  <si>
    <t>Apr</t>
  </si>
  <si>
    <t>2-Apr</t>
  </si>
  <si>
    <t>7 PM</t>
  </si>
  <si>
    <t>9-Apr</t>
  </si>
  <si>
    <t>11-Apr</t>
  </si>
  <si>
    <t>12-Apr</t>
  </si>
  <si>
    <t>16-Apr</t>
  </si>
  <si>
    <t>21-Apr</t>
  </si>
  <si>
    <t>23-Apr</t>
  </si>
  <si>
    <t>24-Apr</t>
  </si>
  <si>
    <t>25-Apr</t>
  </si>
  <si>
    <t>May</t>
  </si>
  <si>
    <t>2-May</t>
  </si>
  <si>
    <t>10 AM</t>
  </si>
  <si>
    <t>7-May</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</si>
  <si>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</si>
  <si>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</si>
  <si>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</si>
  <si>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</si>
  <si>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</si>
  <si>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</si>
  <si>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</si>
  <si>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</si>
  <si>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</si>
  <si>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</si>
  <si>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</si>
  <si>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</si>
  <si>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</si>
  <si>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</si>
  <si>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</si>
  <si>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</si>
  <si>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</si>
  <si>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</si>
  <si>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</si>
  <si>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</si>
  <si>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</si>
  <si>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</si>
  <si>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128, 128, 128</t>
  </si>
  <si>
    <t>171, 85, 85</t>
  </si>
  <si>
    <t>212, 43, 43</t>
  </si>
  <si>
    <t>Red</t>
  </si>
  <si>
    <t>G1: #smchat this0499154500 nodexl creativesage hashtagmarketi7 humanre41270855 13thingsa top hashtags #socialmedia</t>
  </si>
  <si>
    <t>G2: latest creativesage smchat daily #smchat #sm #socialmedia thanks #hr #worktrends</t>
  </si>
  <si>
    <t>G3: video clips need fancy webinar gif walk product quick saying</t>
  </si>
  <si>
    <t>Autofill Workbook Results</t>
  </si>
  <si>
    <t>Edge Weight▓6▓9▓0▓True▓Gray▓Red▓▓Edge Weight▓6▓9▓0▓3▓10▓False▓Edge Weight▓6▓9▓0▓35▓12▓False▓▓0▓0▓0▓True▓Black▓Black▓▓Betweenness Centrality▓0▓98▓3▓100▓800▓False▓▓0▓0▓0▓0▓0▓False▓▓0▓0▓0▓0▓0▓False▓▓0▓0▓0▓0▓0▓False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</si>
  <si>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02 July 2022 at 06:22 UTC.
The requested start date was Saturday, 02 July 2022 at 00:01 UTC and the maximum number of tweets (going backward in time) was 7,500.
The tweets in the network were tweeted over the 116-day, 14-hour, 51-minute period from Saturday, 05 March 2022 at 14:32 UTC to Thursday, 30 June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</si>
  <si>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</si>
  <si>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</si>
  <si>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02 July 2022 at 06:22 UTC.
The requested start date was Saturday, 02 July 2022 at 00:01 UTC and the maximum number of tweets (going backward in time) was 7,500.
The tweets in the network were tweeted over the 116-day, 14-hour, 51-minute period from Saturday, 05 March 2022 at 14:32 UTC to Thursday, 30 June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</si>
  <si>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</si>
  <si>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</si>
  <si>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https://nodexlgraphgallery.org/Pages/Graph.aspx?graphID=278913</t>
  </si>
  <si>
    <t>https://nodexlgraphgallery.org/Images/Image.ashx?graphID=278913&amp;type=f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</si>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</sst>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88089"/>
        <c:axId val="60075074"/>
      </c:barChart>
      <c:catAx>
        <c:axId val="21588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75074"/>
        <c:crosses val="autoZero"/>
        <c:auto val="1"/>
        <c:lblOffset val="100"/>
        <c:noMultiLvlLbl val="0"/>
      </c:catAx>
      <c:valAx>
        <c:axId val="6007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8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49"/>
                <c:pt idx="0">
                  <c:v>2 PM
5-Mar
Mar
2022</c:v>
                </c:pt>
                <c:pt idx="1">
                  <c:v>3 PM</c:v>
                </c:pt>
                <c:pt idx="2">
                  <c:v>5 AM
9-Mar</c:v>
                </c:pt>
                <c:pt idx="3">
                  <c:v>5 PM
12-Mar</c:v>
                </c:pt>
                <c:pt idx="4">
                  <c:v>5 AM
22-Mar</c:v>
                </c:pt>
                <c:pt idx="5">
                  <c:v>5 PM</c:v>
                </c:pt>
                <c:pt idx="6">
                  <c:v>11 AM
27-Mar</c:v>
                </c:pt>
                <c:pt idx="7">
                  <c:v>5 AM
28-Mar</c:v>
                </c:pt>
                <c:pt idx="8">
                  <c:v>5 AM
29-Mar</c:v>
                </c:pt>
                <c:pt idx="9">
                  <c:v>5 PM</c:v>
                </c:pt>
                <c:pt idx="10">
                  <c:v>5 AM
30-Mar</c:v>
                </c:pt>
                <c:pt idx="11">
                  <c:v>7 PM
2-Apr
Apr</c:v>
                </c:pt>
                <c:pt idx="12">
                  <c:v>11 AM
9-Apr</c:v>
                </c:pt>
                <c:pt idx="13">
                  <c:v>2 PM</c:v>
                </c:pt>
                <c:pt idx="14">
                  <c:v>5 AM
11-Apr</c:v>
                </c:pt>
                <c:pt idx="15">
                  <c:v>5 AM
12-Apr</c:v>
                </c:pt>
                <c:pt idx="16">
                  <c:v>3 PM</c:v>
                </c:pt>
                <c:pt idx="17">
                  <c:v>7 PM
16-Apr</c:v>
                </c:pt>
                <c:pt idx="18">
                  <c:v>5 AM
21-Apr</c:v>
                </c:pt>
                <c:pt idx="19">
                  <c:v>3 PM
23-Apr</c:v>
                </c:pt>
                <c:pt idx="20">
                  <c:v>5 AM
24-Apr</c:v>
                </c:pt>
                <c:pt idx="21">
                  <c:v>5 AM
25-Apr</c:v>
                </c:pt>
                <c:pt idx="22">
                  <c:v>5 PM</c:v>
                </c:pt>
                <c:pt idx="23">
                  <c:v>10 AM
2-May
May</c:v>
                </c:pt>
                <c:pt idx="24">
                  <c:v>5 AM
7-May</c:v>
                </c:pt>
                <c:pt idx="25">
                  <c:v>5 PM</c:v>
                </c:pt>
                <c:pt idx="26">
                  <c:v>5 AM
8-May</c:v>
                </c:pt>
                <c:pt idx="27">
                  <c:v>5 PM</c:v>
                </c:pt>
                <c:pt idx="28">
                  <c:v>5 AM
9-May</c:v>
                </c:pt>
                <c:pt idx="29">
                  <c:v>5 PM
16-May</c:v>
                </c:pt>
                <c:pt idx="30">
                  <c:v>5 AM
17-May</c:v>
                </c:pt>
                <c:pt idx="31">
                  <c:v>9 AM
21-May</c:v>
                </c:pt>
                <c:pt idx="32">
                  <c:v>5 AM
22-May</c:v>
                </c:pt>
                <c:pt idx="33">
                  <c:v>5 AM
31-May</c:v>
                </c:pt>
                <c:pt idx="34">
                  <c:v>5 AM
6-Jun
Jun</c:v>
                </c:pt>
                <c:pt idx="35">
                  <c:v>8 PM</c:v>
                </c:pt>
                <c:pt idx="36">
                  <c:v>5 AM
7-Jun</c:v>
                </c:pt>
                <c:pt idx="37">
                  <c:v>5 AM
12-Jun</c:v>
                </c:pt>
                <c:pt idx="38">
                  <c:v>5 PM</c:v>
                </c:pt>
                <c:pt idx="39">
                  <c:v>5 AM
13-Jun</c:v>
                </c:pt>
                <c:pt idx="40">
                  <c:v>5 AM
14-Jun</c:v>
                </c:pt>
                <c:pt idx="41">
                  <c:v>5 AM
15-Jun</c:v>
                </c:pt>
                <c:pt idx="42">
                  <c:v>5 AM
16-Jun</c:v>
                </c:pt>
                <c:pt idx="43">
                  <c:v>5 AM
17-Jun</c:v>
                </c:pt>
                <c:pt idx="44">
                  <c:v>5 PM</c:v>
                </c:pt>
                <c:pt idx="45">
                  <c:v>5 AM
21-Jun</c:v>
                </c:pt>
                <c:pt idx="46">
                  <c:v>5 AM
27-Jun</c:v>
                </c:pt>
                <c:pt idx="47">
                  <c:v>5 PM
29-Jun</c:v>
                </c:pt>
                <c:pt idx="48">
                  <c:v>5 AM
30-Jun</c:v>
                </c:pt>
              </c:strCache>
            </c:strRef>
          </c:cat>
          <c:val>
            <c:numRef>
              <c:f>'Time Series'!$B$26:$B$118</c:f>
              <c:numCache>
                <c:formatCode>General</c:formatCode>
                <c:ptCount val="49"/>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numCache>
            </c:numRef>
          </c:val>
        </c:ser>
        <c:axId val="11999651"/>
        <c:axId val="40887996"/>
      </c:barChart>
      <c:catAx>
        <c:axId val="11999651"/>
        <c:scaling>
          <c:orientation val="minMax"/>
        </c:scaling>
        <c:axPos val="b"/>
        <c:delete val="0"/>
        <c:numFmt formatCode="General" sourceLinked="1"/>
        <c:majorTickMark val="out"/>
        <c:minorTickMark val="none"/>
        <c:tickLblPos val="nextTo"/>
        <c:crossAx val="40887996"/>
        <c:crosses val="autoZero"/>
        <c:auto val="1"/>
        <c:lblOffset val="100"/>
        <c:noMultiLvlLbl val="0"/>
      </c:catAx>
      <c:valAx>
        <c:axId val="40887996"/>
        <c:scaling>
          <c:orientation val="minMax"/>
        </c:scaling>
        <c:axPos val="l"/>
        <c:majorGridlines/>
        <c:delete val="0"/>
        <c:numFmt formatCode="General" sourceLinked="1"/>
        <c:majorTickMark val="out"/>
        <c:minorTickMark val="none"/>
        <c:tickLblPos val="nextTo"/>
        <c:crossAx val="119996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4755"/>
        <c:axId val="34242796"/>
      </c:barChart>
      <c:catAx>
        <c:axId val="3804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42796"/>
        <c:crosses val="autoZero"/>
        <c:auto val="1"/>
        <c:lblOffset val="100"/>
        <c:noMultiLvlLbl val="0"/>
      </c:catAx>
      <c:valAx>
        <c:axId val="34242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49709"/>
        <c:axId val="22203062"/>
      </c:barChart>
      <c:catAx>
        <c:axId val="397497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03062"/>
        <c:crosses val="autoZero"/>
        <c:auto val="1"/>
        <c:lblOffset val="100"/>
        <c:noMultiLvlLbl val="0"/>
      </c:catAx>
      <c:valAx>
        <c:axId val="2220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49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09831"/>
        <c:axId val="53617568"/>
      </c:barChart>
      <c:catAx>
        <c:axId val="65609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17568"/>
        <c:crosses val="autoZero"/>
        <c:auto val="1"/>
        <c:lblOffset val="100"/>
        <c:noMultiLvlLbl val="0"/>
      </c:catAx>
      <c:valAx>
        <c:axId val="53617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0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96065"/>
        <c:axId val="48055722"/>
      </c:barChart>
      <c:catAx>
        <c:axId val="12796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55722"/>
        <c:crosses val="autoZero"/>
        <c:auto val="1"/>
        <c:lblOffset val="100"/>
        <c:noMultiLvlLbl val="0"/>
      </c:catAx>
      <c:valAx>
        <c:axId val="4805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48315"/>
        <c:axId val="199380"/>
      </c:barChart>
      <c:catAx>
        <c:axId val="29848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380"/>
        <c:crosses val="autoZero"/>
        <c:auto val="1"/>
        <c:lblOffset val="100"/>
        <c:noMultiLvlLbl val="0"/>
      </c:catAx>
      <c:valAx>
        <c:axId val="199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8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94421"/>
        <c:axId val="16149790"/>
      </c:barChart>
      <c:catAx>
        <c:axId val="1794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49790"/>
        <c:crosses val="autoZero"/>
        <c:auto val="1"/>
        <c:lblOffset val="100"/>
        <c:noMultiLvlLbl val="0"/>
      </c:catAx>
      <c:valAx>
        <c:axId val="1614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130383"/>
        <c:axId val="33064584"/>
      </c:barChart>
      <c:catAx>
        <c:axId val="11130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64584"/>
        <c:crosses val="autoZero"/>
        <c:auto val="1"/>
        <c:lblOffset val="100"/>
        <c:noMultiLvlLbl val="0"/>
      </c:catAx>
      <c:valAx>
        <c:axId val="33064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45801"/>
        <c:axId val="60985618"/>
      </c:barChart>
      <c:catAx>
        <c:axId val="29145801"/>
        <c:scaling>
          <c:orientation val="minMax"/>
        </c:scaling>
        <c:axPos val="b"/>
        <c:delete val="1"/>
        <c:majorTickMark val="out"/>
        <c:minorTickMark val="none"/>
        <c:tickLblPos val="none"/>
        <c:crossAx val="60985618"/>
        <c:crosses val="autoZero"/>
        <c:auto val="1"/>
        <c:lblOffset val="100"/>
        <c:noMultiLvlLbl val="0"/>
      </c:catAx>
      <c:valAx>
        <c:axId val="60985618"/>
        <c:scaling>
          <c:orientation val="minMax"/>
        </c:scaling>
        <c:axPos val="l"/>
        <c:delete val="1"/>
        <c:majorTickMark val="out"/>
        <c:minorTickMark val="none"/>
        <c:tickLblPos val="none"/>
        <c:crossAx val="291458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smchat smchat socialmedia sm hr brandchat marketing twitterchat worktrends"/>
        <s v="smchat"/>
        <s v="smchat smchat socialmedia sm hr brandchat worktrends marketing twitterchat"/>
        <s v="smchat smchat socialmedia sm hr worktrends brandchat marketing twitterchat"/>
        <s v="smchat smchat socialmedia sm hr worktrends brandchat marketing"/>
        <s v="pinchat smchat bufferchat sproutchat worktrends chatsnap adweek insiderchat creditchat wednesdaywisdom moolah tchat smallbizchat prstudchat"/>
        <s v="smchat sm socialmedia"/>
        <s v="smchat sm socialmedia hr worktrends"/>
        <s v="smchat sm socialmedia hr leadership"/>
        <s v="smchat marketingtwitter"/>
        <s v="smchat sm socialmedia worktrends h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0">
        <d v="2022-04-09T14:47:55.000"/>
        <d v="2022-04-12T15:30:21.000"/>
        <d v="2022-03-05T14:32:49.000"/>
        <d v="2022-03-05T15:22:41.000"/>
        <d v="2022-03-12T17:40:04.000"/>
        <d v="2022-04-02T19:27:45.000"/>
        <d v="2022-04-09T11:48:09.000"/>
        <d v="2022-04-16T19:09:35.000"/>
        <d v="2022-04-23T15:13:20.000"/>
        <d v="2022-05-02T10:57:21.000"/>
        <d v="2022-05-21T09:19:09.000"/>
        <d v="2022-03-27T11:12:33.000"/>
        <d v="2022-06-06T20:24:29.000"/>
        <d v="2022-03-09T05:24:47.000"/>
        <d v="2022-04-21T05:24:47.000"/>
        <d v="2022-04-25T17:24:47.000"/>
        <d v="2022-05-07T17:24:50.000"/>
        <d v="2022-05-09T05:24:48.000"/>
        <d v="2022-03-22T17:24:47.000"/>
        <d v="2022-05-16T17:25:07.000"/>
        <d v="2022-04-09T14:41:01.000"/>
        <d v="2022-03-22T05:24:45.000"/>
        <d v="2022-05-31T05:24:46.000"/>
        <d v="2022-06-06T05:24:46.000"/>
        <d v="2022-06-12T05:25:24.000"/>
        <d v="2022-06-14T05:25:29.000"/>
        <d v="2022-06-27T05:24:48.000"/>
        <d v="2022-04-24T05:24:45.000"/>
        <d v="2022-05-07T05:24:48.000"/>
        <d v="2022-06-13T05:24:45.000"/>
        <d v="2022-06-17T05:24:46.000"/>
        <d v="2022-06-30T05:24:45.000"/>
        <d v="2022-03-28T05:24:46.000"/>
        <d v="2022-03-29T05:24:46.000"/>
        <d v="2022-03-29T17:24:50.000"/>
        <d v="2022-03-30T05:24:46.000"/>
        <d v="2022-04-11T05:24:45.000"/>
        <d v="2022-04-12T05:24:47.000"/>
        <d v="2022-04-25T05:24:48.000"/>
        <d v="2022-05-08T05:24:45.000"/>
        <d v="2022-05-08T17:24:49.000"/>
        <d v="2022-05-17T05:24:48.000"/>
        <d v="2022-05-22T05:24:46.000"/>
        <d v="2022-06-07T05:24:46.000"/>
        <d v="2022-06-12T17:24:49.000"/>
        <d v="2022-06-15T05:24:59.000"/>
        <d v="2022-06-16T05:25:09.000"/>
        <d v="2022-06-17T17:24:48.000"/>
        <d v="2022-06-21T05:24:46.000"/>
        <d v="2022-06-29T17:24:49.000"/>
      </sharedItems>
      <fieldGroup par="68" base="22">
        <rangePr groupBy="hours" autoEnd="1" autoStart="1" startDate="2022-03-05T14:32:49.000" endDate="2022-06-30T05:24:45.000"/>
        <groupItems count="26">
          <s v="&lt;3/5/2022"/>
          <s v="12 AM"/>
          <s v="1 AM"/>
          <s v="2 AM"/>
          <s v="3 AM"/>
          <s v="4 AM"/>
          <s v="5 AM"/>
          <s v="6 AM"/>
          <s v="7 AM"/>
          <s v="8 AM"/>
          <s v="9 AM"/>
          <s v="10 AM"/>
          <s v="11 AM"/>
          <s v="12 PM"/>
          <s v="1 PM"/>
          <s v="2 PM"/>
          <s v="3 PM"/>
          <s v="4 PM"/>
          <s v="5 PM"/>
          <s v="6 PM"/>
          <s v="7 PM"/>
          <s v="8 PM"/>
          <s v="9 PM"/>
          <s v="10 PM"/>
          <s v="11 PM"/>
          <s v="&gt;6/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5T14:32:49.000" endDate="2022-06-30T05:24:45.000"/>
        <groupItems count="368">
          <s v="&lt;3/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2"/>
        </groupItems>
      </fieldGroup>
    </cacheField>
    <cacheField name="Months" databaseField="0">
      <sharedItems containsMixedTypes="0" count="0"/>
      <fieldGroup base="22">
        <rangePr groupBy="months" autoEnd="1" autoStart="1" startDate="2022-03-05T14:32:49.000" endDate="2022-06-30T05:24:45.000"/>
        <groupItems count="14">
          <s v="&lt;3/5/2022"/>
          <s v="Jan"/>
          <s v="Feb"/>
          <s v="Mar"/>
          <s v="Apr"/>
          <s v="May"/>
          <s v="Jun"/>
          <s v="Jul"/>
          <s v="Aug"/>
          <s v="Sep"/>
          <s v="Oct"/>
          <s v="Nov"/>
          <s v="Dec"/>
          <s v="&gt;6/30/2022"/>
        </groupItems>
      </fieldGroup>
    </cacheField>
    <cacheField name="Years" databaseField="0">
      <sharedItems containsMixedTypes="0" count="0"/>
      <fieldGroup base="22">
        <rangePr groupBy="years" autoEnd="1" autoStart="1" startDate="2022-03-05T14:32:49.000" endDate="2022-06-30T05:24:45.000"/>
        <groupItems count="3">
          <s v="&lt;3/5/2022"/>
          <s v="2022"/>
          <s v="&gt;6/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marketingtweetx"/>
    <s v="elanaleoni"/>
    <m/>
    <m/>
    <m/>
    <m/>
    <m/>
    <m/>
    <m/>
    <m/>
    <s v="No"/>
    <n v="3"/>
    <m/>
    <m/>
    <x v="0"/>
    <d v="2022-04-09T14:47:55.000"/>
    <s v="RT @elanaleoni: Video doesn't need to be fancy. It can be: _x000a__x000a_- Clips from a webinar_x000a_- A gif_x000a_- A walk through of your product_x000a_- A quick off-…"/>
    <m/>
    <m/>
    <x v="0"/>
    <m/>
    <s v="http://pbs.twimg.com/profile_images/1424113714471469057/s5D4hDLF_normal.jpg"/>
    <x v="0"/>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5"/>
    <m/>
    <m/>
    <x v="0"/>
    <d v="2022-04-12T15:30:21.000"/>
    <s v="RT @elanaleoni: Video doesn't need to be fancy. It can be: _x000a__x000a_- Clips from a webinar_x000a_- A gif_x000a_- A walk through of your product_x000a_- A quick off-…"/>
    <m/>
    <m/>
    <x v="0"/>
    <m/>
    <s v="http://pbs.twimg.com/profile_images/1284861062895075334/6eKOLrFY_normal.jpg"/>
    <x v="1"/>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this0499154500"/>
    <s v="lightifyco1"/>
    <m/>
    <m/>
    <m/>
    <m/>
    <m/>
    <m/>
    <m/>
    <m/>
    <s v="No"/>
    <n v="7"/>
    <m/>
    <m/>
    <x v="1"/>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1"/>
    <m/>
    <s v="http://pbs.twimg.com/profile_images/1443845612445839401/cczEDG9W_normal.jpg"/>
    <x v="2"/>
    <d v="2022-03-05T00:00:00.000"/>
    <s v="14:32:49"/>
    <s v="https://twitter.com/#!/this0499154500/status/1500117129982623751"/>
    <m/>
    <m/>
    <s v="1500117129982623751"/>
    <m/>
    <b v="0"/>
    <n v="0"/>
    <s v=""/>
    <b v="0"/>
    <s v="en"/>
    <m/>
    <s v=""/>
    <b v="0"/>
    <n v="1"/>
    <s v=""/>
    <s v="Twitter for Android"/>
    <b v="0"/>
    <s v="1500117129982623751"/>
    <s v="Tweet"/>
    <n v="0"/>
    <n v="0"/>
    <m/>
    <m/>
    <m/>
    <m/>
    <m/>
    <m/>
    <m/>
    <m/>
    <n v="1"/>
    <s v="1"/>
    <s v="1"/>
    <m/>
    <m/>
    <m/>
    <m/>
    <m/>
    <m/>
    <m/>
    <m/>
    <m/>
  </r>
  <r>
    <s v="this0499154500"/>
    <s v="lig"/>
    <m/>
    <m/>
    <m/>
    <m/>
    <m/>
    <m/>
    <m/>
    <m/>
    <s v="No"/>
    <n v="8"/>
    <m/>
    <m/>
    <x v="0"/>
    <d v="2022-03-05T15:22:41.000"/>
    <s v="RT @this0499154500: #SMChat via NodeXL https://t.co/HgElbNwqD0_x000a_@this0499154500_x000a_@creativesage_x000a_@nico_1199__x000a_@humanre41270855_x000a_@trippbraden_x000a_@lig…"/>
    <s v="https://nodexlgraphgallery.org/Pages/Graph.aspx?graphID=272536"/>
    <s v="nodexlgraphgallery.org"/>
    <x v="2"/>
    <m/>
    <s v="http://pbs.twimg.com/profile_images/1443845612445839401/cczEDG9W_normal.jpg"/>
    <x v="3"/>
    <d v="2022-03-05T00:00:00.000"/>
    <s v="15:22:41"/>
    <s v="https://twitter.com/#!/this0499154500/status/1500129679071756293"/>
    <m/>
    <m/>
    <s v="1500129679071756293"/>
    <m/>
    <b v="0"/>
    <n v="0"/>
    <s v=""/>
    <b v="0"/>
    <s v="en"/>
    <m/>
    <s v=""/>
    <b v="0"/>
    <n v="1"/>
    <s v="1500117129982623751"/>
    <s v="Twitter for Android"/>
    <b v="0"/>
    <s v="1500117129982623751"/>
    <s v="Tweet"/>
    <n v="0"/>
    <n v="0"/>
    <m/>
    <m/>
    <m/>
    <m/>
    <m/>
    <m/>
    <m/>
    <m/>
    <n v="1"/>
    <s v="1"/>
    <s v="1"/>
    <m/>
    <m/>
    <m/>
    <m/>
    <m/>
    <m/>
    <m/>
    <m/>
    <m/>
  </r>
  <r>
    <s v="this0499154500"/>
    <s v="nico_1199_"/>
    <m/>
    <m/>
    <m/>
    <m/>
    <m/>
    <m/>
    <m/>
    <m/>
    <s v="No"/>
    <n v="11"/>
    <m/>
    <m/>
    <x v="1"/>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3"/>
    <m/>
    <s v="http://pbs.twimg.com/profile_images/1443845612445839401/cczEDG9W_normal.jpg"/>
    <x v="4"/>
    <d v="2022-03-12T00:00:00.000"/>
    <s v="17:40:04"/>
    <s v="https://twitter.com/#!/this0499154500/status/1502700969787805697"/>
    <m/>
    <m/>
    <s v="1502700969787805697"/>
    <m/>
    <b v="0"/>
    <n v="0"/>
    <s v=""/>
    <b v="0"/>
    <s v="en"/>
    <m/>
    <s v=""/>
    <b v="0"/>
    <n v="0"/>
    <s v=""/>
    <s v="Twitter for Android"/>
    <b v="0"/>
    <s v="1502700969787805697"/>
    <s v="Tweet"/>
    <n v="0"/>
    <n v="0"/>
    <m/>
    <m/>
    <m/>
    <m/>
    <m/>
    <m/>
    <m/>
    <m/>
    <n v="2"/>
    <s v="1"/>
    <s v="1"/>
    <m/>
    <m/>
    <m/>
    <m/>
    <m/>
    <m/>
    <m/>
    <m/>
    <m/>
  </r>
  <r>
    <s v="this0499154500"/>
    <s v="gosquad22"/>
    <m/>
    <m/>
    <m/>
    <m/>
    <m/>
    <m/>
    <m/>
    <m/>
    <s v="No"/>
    <n v="14"/>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3"/>
    <m/>
    <s v="http://pbs.twimg.com/profile_images/1443845612445839401/cczEDG9W_normal.jpg"/>
    <x v="5"/>
    <d v="2022-04-02T00:00:00.000"/>
    <s v="19:27:45"/>
    <s v="https://twitter.com/#!/this0499154500/status/1510338215504400392"/>
    <m/>
    <m/>
    <s v="1510338215504400392"/>
    <m/>
    <b v="0"/>
    <n v="1"/>
    <s v=""/>
    <b v="0"/>
    <s v="en"/>
    <m/>
    <s v=""/>
    <b v="0"/>
    <n v="0"/>
    <s v=""/>
    <s v="Twitter for Android"/>
    <b v="0"/>
    <s v="1510338215504400392"/>
    <s v="Tweet"/>
    <n v="0"/>
    <n v="0"/>
    <m/>
    <m/>
    <m/>
    <m/>
    <m/>
    <m/>
    <m/>
    <m/>
    <n v="7"/>
    <s v="1"/>
    <s v="1"/>
    <m/>
    <m/>
    <m/>
    <m/>
    <m/>
    <m/>
    <m/>
    <m/>
    <m/>
  </r>
  <r>
    <s v="this0499154500"/>
    <s v="gosquad22"/>
    <m/>
    <m/>
    <m/>
    <m/>
    <m/>
    <m/>
    <m/>
    <m/>
    <s v="No"/>
    <n v="15"/>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3"/>
    <m/>
    <s v="http://pbs.twimg.com/profile_images/1443845612445839401/cczEDG9W_normal.jpg"/>
    <x v="6"/>
    <d v="2022-04-09T00:00:00.000"/>
    <s v="11:48:09"/>
    <s v="https://twitter.com/#!/this0499154500/status/1512759267618607104"/>
    <m/>
    <m/>
    <s v="1512759267618607104"/>
    <m/>
    <b v="0"/>
    <n v="0"/>
    <s v=""/>
    <b v="0"/>
    <s v="en"/>
    <m/>
    <s v=""/>
    <b v="0"/>
    <n v="0"/>
    <s v=""/>
    <s v="Twitter for Android"/>
    <b v="0"/>
    <s v="1512759267618607104"/>
    <s v="Tweet"/>
    <n v="0"/>
    <n v="0"/>
    <m/>
    <m/>
    <m/>
    <m/>
    <m/>
    <m/>
    <m/>
    <m/>
    <n v="7"/>
    <s v="1"/>
    <s v="1"/>
    <m/>
    <m/>
    <m/>
    <m/>
    <m/>
    <m/>
    <m/>
    <m/>
    <m/>
  </r>
  <r>
    <s v="this0499154500"/>
    <s v="gosquad22"/>
    <m/>
    <m/>
    <m/>
    <m/>
    <m/>
    <m/>
    <m/>
    <m/>
    <s v="No"/>
    <n v="16"/>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3"/>
    <m/>
    <s v="http://pbs.twimg.com/profile_images/1443845612445839401/cczEDG9W_normal.jpg"/>
    <x v="7"/>
    <d v="2022-04-16T00:00:00.000"/>
    <s v="19:09:35"/>
    <s v="https://twitter.com/#!/this0499154500/status/1515407072715853830"/>
    <m/>
    <m/>
    <s v="1515407072715853830"/>
    <m/>
    <b v="0"/>
    <n v="0"/>
    <s v=""/>
    <b v="0"/>
    <s v="en"/>
    <m/>
    <s v=""/>
    <b v="0"/>
    <n v="0"/>
    <s v=""/>
    <s v="Twitter for Android"/>
    <b v="0"/>
    <s v="1515407072715853830"/>
    <s v="Tweet"/>
    <n v="0"/>
    <n v="0"/>
    <m/>
    <m/>
    <m/>
    <m/>
    <m/>
    <m/>
    <m/>
    <m/>
    <n v="7"/>
    <s v="1"/>
    <s v="1"/>
    <m/>
    <m/>
    <m/>
    <m/>
    <m/>
    <m/>
    <m/>
    <m/>
    <m/>
  </r>
  <r>
    <s v="this0499154500"/>
    <s v="gosquad22"/>
    <m/>
    <m/>
    <m/>
    <m/>
    <m/>
    <m/>
    <m/>
    <m/>
    <s v="No"/>
    <n v="17"/>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4"/>
    <m/>
    <s v="http://pbs.twimg.com/profile_images/1443845612445839401/cczEDG9W_normal.jpg"/>
    <x v="8"/>
    <d v="2022-04-23T00:00:00.000"/>
    <s v="15:13:20"/>
    <s v="https://twitter.com/#!/this0499154500/status/1517884331489964033"/>
    <m/>
    <m/>
    <s v="1517884331489964033"/>
    <m/>
    <b v="0"/>
    <n v="0"/>
    <s v=""/>
    <b v="0"/>
    <s v="en"/>
    <m/>
    <s v=""/>
    <b v="0"/>
    <n v="0"/>
    <s v=""/>
    <s v="Twitter for Android"/>
    <b v="0"/>
    <s v="1517884331489964033"/>
    <s v="Tweet"/>
    <n v="0"/>
    <n v="0"/>
    <m/>
    <m/>
    <m/>
    <m/>
    <m/>
    <m/>
    <m/>
    <m/>
    <n v="7"/>
    <s v="1"/>
    <s v="1"/>
    <m/>
    <m/>
    <m/>
    <m/>
    <m/>
    <m/>
    <m/>
    <m/>
    <m/>
  </r>
  <r>
    <s v="this0499154500"/>
    <s v="gosquad22"/>
    <m/>
    <m/>
    <m/>
    <m/>
    <m/>
    <m/>
    <m/>
    <m/>
    <s v="No"/>
    <n v="18"/>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4"/>
    <m/>
    <s v="http://pbs.twimg.com/profile_images/1443845612445839401/cczEDG9W_normal.jpg"/>
    <x v="9"/>
    <d v="2022-05-02T00:00:00.000"/>
    <s v="10:57:21"/>
    <s v="https://twitter.com/#!/this0499154500/status/1521081403961708545"/>
    <m/>
    <m/>
    <s v="1521081403961708545"/>
    <m/>
    <b v="0"/>
    <n v="2"/>
    <s v=""/>
    <b v="0"/>
    <s v="en"/>
    <m/>
    <s v=""/>
    <b v="0"/>
    <n v="0"/>
    <s v=""/>
    <s v="Twitter for Android"/>
    <b v="0"/>
    <s v="1521081403961708545"/>
    <s v="Tweet"/>
    <n v="0"/>
    <n v="0"/>
    <m/>
    <m/>
    <m/>
    <m/>
    <m/>
    <m/>
    <m/>
    <m/>
    <n v="7"/>
    <s v="1"/>
    <s v="1"/>
    <m/>
    <m/>
    <m/>
    <m/>
    <m/>
    <m/>
    <m/>
    <m/>
    <m/>
  </r>
  <r>
    <s v="this0499154500"/>
    <s v="humanre41270855"/>
    <m/>
    <m/>
    <m/>
    <m/>
    <m/>
    <m/>
    <m/>
    <m/>
    <s v="No"/>
    <n v="49"/>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5"/>
    <m/>
    <s v="http://pbs.twimg.com/profile_images/1443845612445839401/cczEDG9W_normal.jpg"/>
    <x v="10"/>
    <d v="2022-05-21T00:00:00.000"/>
    <s v="09:19:09"/>
    <s v="https://twitter.com/#!/this0499154500/status/1527942057758695425"/>
    <m/>
    <m/>
    <s v="1527942057758695425"/>
    <m/>
    <b v="0"/>
    <n v="0"/>
    <s v=""/>
    <b v="0"/>
    <s v="en"/>
    <m/>
    <s v=""/>
    <b v="0"/>
    <n v="0"/>
    <s v=""/>
    <s v="Twitter for Android"/>
    <b v="0"/>
    <s v="1527942057758695425"/>
    <s v="Tweet"/>
    <n v="0"/>
    <n v="0"/>
    <m/>
    <m/>
    <m/>
    <m/>
    <m/>
    <m/>
    <m/>
    <m/>
    <n v="8"/>
    <s v="1"/>
    <s v="1"/>
    <m/>
    <m/>
    <m/>
    <m/>
    <m/>
    <m/>
    <m/>
    <m/>
    <m/>
  </r>
  <r>
    <s v="this0499154500"/>
    <s v="hashtagmarketi7"/>
    <m/>
    <m/>
    <m/>
    <m/>
    <m/>
    <m/>
    <m/>
    <m/>
    <s v="No"/>
    <n v="53"/>
    <m/>
    <m/>
    <x v="1"/>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2"/>
    <m/>
    <s v="http://pbs.twimg.com/profile_images/1443845612445839401/cczEDG9W_normal.jpg"/>
    <x v="11"/>
    <d v="2022-03-27T00:00:00.000"/>
    <s v="11:12:33"/>
    <s v="https://twitter.com/#!/this0499154500/status/1508039266890358784"/>
    <m/>
    <m/>
    <s v="1508039266890358784"/>
    <m/>
    <b v="0"/>
    <n v="0"/>
    <s v=""/>
    <b v="0"/>
    <s v="en"/>
    <m/>
    <s v=""/>
    <b v="0"/>
    <n v="0"/>
    <s v=""/>
    <s v="Twitter for Android"/>
    <b v="1"/>
    <s v="1508039266890358784"/>
    <s v="Tweet"/>
    <n v="0"/>
    <n v="0"/>
    <m/>
    <m/>
    <m/>
    <m/>
    <m/>
    <m/>
    <m/>
    <m/>
    <n v="9"/>
    <s v="1"/>
    <s v="1"/>
    <m/>
    <m/>
    <m/>
    <m/>
    <m/>
    <m/>
    <m/>
    <m/>
    <m/>
  </r>
  <r>
    <s v="lisaownet"/>
    <s v="lisaownet"/>
    <m/>
    <m/>
    <m/>
    <m/>
    <m/>
    <m/>
    <m/>
    <m/>
    <s v="No"/>
    <n v="89"/>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6"/>
    <m/>
    <s v="http://pbs.twimg.com/profile_images/1500992792574763013/jEUwk6i0_normal.jpg"/>
    <x v="12"/>
    <d v="2022-06-06T00:00:00.000"/>
    <s v="20:24:29"/>
    <s v="https://twitter.com/#!/lisaownet/status/1533907703847956480"/>
    <m/>
    <m/>
    <s v="1533907703847956480"/>
    <m/>
    <b v="0"/>
    <n v="0"/>
    <s v=""/>
    <b v="0"/>
    <s v="en"/>
    <m/>
    <s v=""/>
    <b v="0"/>
    <n v="0"/>
    <s v=""/>
    <s v="Twitter Web App"/>
    <b v="0"/>
    <s v="1533907703847956480"/>
    <s v="Tweet"/>
    <n v="0"/>
    <n v="0"/>
    <m/>
    <m/>
    <m/>
    <m/>
    <m/>
    <m/>
    <m/>
    <m/>
    <n v="1"/>
    <s v="4"/>
    <s v="4"/>
    <n v="0"/>
    <n v="0"/>
    <n v="0"/>
    <n v="0"/>
    <n v="0"/>
    <n v="0"/>
    <n v="23"/>
    <n v="100"/>
    <n v="23"/>
  </r>
  <r>
    <s v="creativesage"/>
    <s v="brainsell"/>
    <m/>
    <m/>
    <m/>
    <m/>
    <m/>
    <m/>
    <m/>
    <m/>
    <s v="No"/>
    <n v="90"/>
    <m/>
    <m/>
    <x v="1"/>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7"/>
    <m/>
    <s v="http://pbs.twimg.com/profile_images/1072458281174659073/hOF3yEhz_normal.jpg"/>
    <x v="13"/>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creativesage"/>
    <s v="jimsterne"/>
    <m/>
    <m/>
    <m/>
    <m/>
    <m/>
    <m/>
    <m/>
    <m/>
    <s v="No"/>
    <n v="91"/>
    <m/>
    <m/>
    <x v="1"/>
    <d v="2022-04-21T05:24:47.000"/>
    <s v="The latest The @CreativeSage/SMchat* Daily/ #smchat #SM #socialmedia! https://t.co/r2LY7DOBcn Thanks to @MeghanMBiro @jimsterne #hr #worktrends"/>
    <s v="https://paper.li/CreativeSage/SMchat?share_id=5bde4930-c133-11ec-9b52-fa163eed9ef2"/>
    <s v="paper.li"/>
    <x v="8"/>
    <m/>
    <s v="http://pbs.twimg.com/profile_images/1072458281174659073/hOF3yEhz_normal.jpg"/>
    <x v="14"/>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92"/>
    <m/>
    <m/>
    <x v="1"/>
    <d v="2022-04-25T17:24:47.000"/>
    <s v="The latest The @CreativeSage/SMchat* Daily/ #smchat #SM #socialmedia! https://t.co/PJ21V5QRcL Thanks to @johncloonan #hr #worktrends"/>
    <s v="https://paper.li/CreativeSage/SMchat?share_id=9b0c40d0-c4bc-11ec-8be8-fa163eed9ef2"/>
    <s v="paper.li"/>
    <x v="8"/>
    <m/>
    <s v="http://pbs.twimg.com/profile_images/1072458281174659073/hOF3yEhz_normal.jpg"/>
    <x v="15"/>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metameerkat"/>
    <m/>
    <m/>
    <m/>
    <m/>
    <m/>
    <m/>
    <m/>
    <m/>
    <s v="No"/>
    <n v="93"/>
    <m/>
    <m/>
    <x v="1"/>
    <d v="2022-05-07T17:24:50.000"/>
    <s v="The latest The @CreativeSage/SMchat* Daily/ #smchat #SM #socialmedia! https://t.co/BAmtfVEfkr Thanks to @metaMeerkat #hr #worktrends"/>
    <s v="https://paper.li/CreativeSage/SMchat?share_id=99b70720-ce2a-11ec-8be8-fa163eed9ef2"/>
    <s v="paper.li"/>
    <x v="8"/>
    <m/>
    <s v="http://pbs.twimg.com/profile_images/1072458281174659073/hOF3yEhz_normal.jpg"/>
    <x v="16"/>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95"/>
    <m/>
    <m/>
    <x v="1"/>
    <d v="2022-05-09T05:24:48.000"/>
    <s v="The latest The @CreativeSage/SMchat* Daily/ #smchat #SM #socialmedia! https://t.co/hkmZPPUotw Thanks to @MeghanMBiro #hr #worktrends"/>
    <s v="https://paper.li/CreativeSage/SMchat?share_id=5846f640-cf58-11ec-8be8-fa163eed9ef2"/>
    <s v="paper.li"/>
    <x v="8"/>
    <m/>
    <s v="http://pbs.twimg.com/profile_images/1072458281174659073/hOF3yEhz_normal.jpg"/>
    <x v="17"/>
    <d v="2022-05-09T00:00:00.000"/>
    <s v="05:24:48"/>
    <s v="https://twitter.com/#!/creativesage/status/1523534430593339397"/>
    <m/>
    <m/>
    <s v="1523534430593339397"/>
    <m/>
    <b v="0"/>
    <n v="0"/>
    <s v=""/>
    <b v="0"/>
    <s v="en"/>
    <m/>
    <s v=""/>
    <b v="0"/>
    <n v="0"/>
    <s v=""/>
    <s v="Paper.li"/>
    <b v="0"/>
    <s v="1523534430593339397"/>
    <s v="Tweet"/>
    <n v="0"/>
    <n v="0"/>
    <m/>
    <m/>
    <m/>
    <m/>
    <m/>
    <m/>
    <m/>
    <m/>
    <n v="2"/>
    <s v="2"/>
    <s v="2"/>
    <n v="0"/>
    <n v="0"/>
    <n v="0"/>
    <n v="0"/>
    <n v="0"/>
    <n v="0"/>
    <n v="14"/>
    <n v="100"/>
    <n v="14"/>
  </r>
  <r>
    <s v="creativesage"/>
    <s v="phylliskhare"/>
    <m/>
    <m/>
    <m/>
    <m/>
    <m/>
    <m/>
    <m/>
    <m/>
    <s v="No"/>
    <n v="96"/>
    <m/>
    <m/>
    <x v="1"/>
    <d v="2022-03-22T17:24:47.000"/>
    <s v="The latest The @CreativeSage/SMchat* Daily/ #smchat #SM #socialmedia! https://t.co/qBv7C0f89d Thanks to @PhyllisKhare #hr #leadership"/>
    <s v="https://paper.li/CreativeSage/SMchat?share_id=f8f04610-aa04-11ec-9b52-fa163eed9ef2"/>
    <s v="paper.li"/>
    <x v="9"/>
    <m/>
    <s v="http://pbs.twimg.com/profile_images/1072458281174659073/hOF3yEhz_normal.jpg"/>
    <x v="18"/>
    <d v="2022-03-22T00:00:00.000"/>
    <s v="17:24:47"/>
    <s v="https://twitter.com/#!/creativesage/status/1506321001906417668"/>
    <m/>
    <m/>
    <s v="1506321001906417668"/>
    <m/>
    <b v="0"/>
    <n v="0"/>
    <s v=""/>
    <b v="0"/>
    <s v="en"/>
    <m/>
    <s v=""/>
    <b v="0"/>
    <n v="0"/>
    <s v=""/>
    <s v="Paper.li"/>
    <b v="0"/>
    <s v="1506321001906417668"/>
    <s v="Tweet"/>
    <n v="0"/>
    <n v="0"/>
    <m/>
    <m/>
    <m/>
    <m/>
    <m/>
    <m/>
    <m/>
    <m/>
    <n v="2"/>
    <s v="2"/>
    <s v="2"/>
    <n v="0"/>
    <n v="0"/>
    <n v="0"/>
    <n v="0"/>
    <n v="0"/>
    <n v="0"/>
    <n v="14"/>
    <n v="100"/>
    <n v="14"/>
  </r>
  <r>
    <s v="creativesage"/>
    <s v="phylliskhare"/>
    <m/>
    <m/>
    <m/>
    <m/>
    <m/>
    <m/>
    <m/>
    <m/>
    <s v="No"/>
    <n v="97"/>
    <m/>
    <m/>
    <x v="1"/>
    <d v="2022-05-16T17:25:07.000"/>
    <s v="The latest The @CreativeSage/SMchat* Daily/ #smchat #SM #socialmedia! https://t.co/qciloBL4K7 Thanks to @PhyllisKhare #hr #worktrends"/>
    <s v="https://paper.li/CreativeSage/SMchat?share_id=21b67610-d53d-11ec-8be8-fa163eed9ef2"/>
    <s v="paper.li"/>
    <x v="8"/>
    <m/>
    <s v="http://pbs.twimg.com/profile_images/1072458281174659073/hOF3yEhz_normal.jpg"/>
    <x v="19"/>
    <d v="2022-05-16T00:00:00.000"/>
    <s v="17:25:07"/>
    <s v="https://twitter.com/#!/creativesage/status/1526252419394445312"/>
    <m/>
    <m/>
    <s v="1526252419394445312"/>
    <m/>
    <b v="0"/>
    <n v="0"/>
    <s v=""/>
    <b v="0"/>
    <s v="en"/>
    <m/>
    <s v=""/>
    <b v="0"/>
    <n v="0"/>
    <s v=""/>
    <s v="Paper.li"/>
    <b v="0"/>
    <s v="1526252419394445312"/>
    <s v="Tweet"/>
    <n v="0"/>
    <n v="0"/>
    <m/>
    <m/>
    <m/>
    <m/>
    <m/>
    <m/>
    <m/>
    <m/>
    <n v="2"/>
    <s v="2"/>
    <s v="2"/>
    <n v="0"/>
    <n v="0"/>
    <n v="0"/>
    <n v="0"/>
    <n v="0"/>
    <n v="0"/>
    <n v="14"/>
    <n v="100"/>
    <n v="14"/>
  </r>
  <r>
    <s v="elanaleoni"/>
    <s v="elanaleoni"/>
    <m/>
    <m/>
    <m/>
    <m/>
    <m/>
    <m/>
    <m/>
    <m/>
    <s v="No"/>
    <n v="98"/>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10"/>
    <m/>
    <s v="http://pbs.twimg.com/profile_images/1113853939508633600/uWFb4SLE_normal.png"/>
    <x v="20"/>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99"/>
    <m/>
    <m/>
    <x v="1"/>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7"/>
    <m/>
    <s v="http://pbs.twimg.com/profile_images/1072458281174659073/hOF3yEhz_normal.jpg"/>
    <x v="21"/>
    <d v="2022-03-22T00:00:00.000"/>
    <s v="05:24:45"/>
    <s v="https://twitter.com/#!/creativesage/status/1506139798750253057"/>
    <m/>
    <m/>
    <s v="1506139798750253057"/>
    <m/>
    <b v="0"/>
    <n v="0"/>
    <s v=""/>
    <b v="0"/>
    <s v="en"/>
    <m/>
    <s v=""/>
    <b v="0"/>
    <n v="0"/>
    <s v=""/>
    <s v="Paper.li"/>
    <b v="1"/>
    <s v="1506139798750253057"/>
    <s v="Tweet"/>
    <n v="0"/>
    <n v="0"/>
    <m/>
    <m/>
    <m/>
    <m/>
    <m/>
    <m/>
    <m/>
    <m/>
    <n v="2"/>
    <s v="2"/>
    <s v="3"/>
    <n v="0"/>
    <n v="0"/>
    <n v="0"/>
    <n v="0"/>
    <n v="0"/>
    <n v="0"/>
    <n v="12"/>
    <n v="100"/>
    <n v="12"/>
  </r>
  <r>
    <s v="creativesage"/>
    <s v="elanaleoni"/>
    <m/>
    <m/>
    <m/>
    <m/>
    <m/>
    <m/>
    <m/>
    <m/>
    <s v="No"/>
    <n v="100"/>
    <m/>
    <m/>
    <x v="1"/>
    <d v="2022-05-31T05:24:46.000"/>
    <s v="The latest The @CreativeSage/SMchat* Daily/ #smchat #SM #socialmedia! https://t.co/C4lXCL6BmL Thanks to @innovate @cacildanc @elanaleoni #worktrends #hr"/>
    <s v="https://paper.li/CreativeSage/SMchat?share_id=fc1da340-e0a1-11ec-8be8-fa163eed9ef2"/>
    <s v="paper.li"/>
    <x v="11"/>
    <m/>
    <s v="http://pbs.twimg.com/profile_images/1072458281174659073/hOF3yEhz_normal.jpg"/>
    <x v="22"/>
    <d v="2022-05-31T00:00:00.000"/>
    <s v="05:24:46"/>
    <s v="https://twitter.com/#!/creativesage/status/1531506954840981507"/>
    <m/>
    <m/>
    <s v="1531506954840981507"/>
    <m/>
    <b v="0"/>
    <n v="0"/>
    <s v=""/>
    <b v="0"/>
    <s v="en"/>
    <m/>
    <s v=""/>
    <b v="0"/>
    <n v="0"/>
    <s v=""/>
    <s v="Paper.li"/>
    <b v="0"/>
    <s v="1531506954840981507"/>
    <s v="Tweet"/>
    <n v="0"/>
    <n v="0"/>
    <m/>
    <m/>
    <m/>
    <m/>
    <m/>
    <m/>
    <m/>
    <m/>
    <n v="2"/>
    <s v="2"/>
    <s v="3"/>
    <m/>
    <m/>
    <m/>
    <m/>
    <m/>
    <m/>
    <m/>
    <m/>
    <m/>
  </r>
  <r>
    <s v="creativesage"/>
    <s v="krcraft"/>
    <m/>
    <m/>
    <m/>
    <m/>
    <m/>
    <m/>
    <m/>
    <m/>
    <s v="No"/>
    <n v="101"/>
    <m/>
    <m/>
    <x v="1"/>
    <d v="2022-06-06T05:24:46.000"/>
    <s v="The latest The @CreativeSage/SMchat* Daily/ #smchat #SM #socialmedia! https://t.co/jqEyMYHJhn Thanks to @krcraft #hr #worktrends"/>
    <s v="https://paper.li/CreativeSage/SMchat?share_id=fa9d7a70-e558-11ec-8be8-fa163eed9ef2"/>
    <s v="paper.li"/>
    <x v="8"/>
    <m/>
    <s v="http://pbs.twimg.com/profile_images/1072458281174659073/hOF3yEhz_normal.jpg"/>
    <x v="23"/>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102"/>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24"/>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103"/>
    <m/>
    <m/>
    <x v="1"/>
    <d v="2022-06-14T05:25:29.000"/>
    <s v="The latest The @CreativeSage/SMchat* Daily/ #smchat #SM #socialmedia! https://t.co/Mq8qUxduUr Thanks to @AlexSchleber #hr #worktrends"/>
    <s v="https://paper.li/CreativeSage/SMchat?share_id=671dd380-eba2-11ec-9506-fa163eed9ef2"/>
    <s v="paper.li"/>
    <x v="8"/>
    <m/>
    <s v="http://pbs.twimg.com/profile_images/1072458281174659073/hOF3yEhz_normal.jpg"/>
    <x v="25"/>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104"/>
    <m/>
    <m/>
    <x v="1"/>
    <d v="2022-06-27T05:24:48.000"/>
    <s v="The latest The @CreativeSage/SMchat* Daily/ #smchat #SM #socialmedia! https://t.co/2oU61UJloH Thanks to @AlexSchleber #hr #worktrends"/>
    <s v="https://paper.li/CreativeSage/SMchat?share_id=76495af0-f5d9-11ec-9506-fa163eed9ef2"/>
    <s v="paper.li"/>
    <x v="8"/>
    <m/>
    <s v="http://pbs.twimg.com/profile_images/1072458281174659073/hOF3yEhz_normal.jpg"/>
    <x v="26"/>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innovate"/>
    <m/>
    <m/>
    <m/>
    <m/>
    <m/>
    <m/>
    <m/>
    <m/>
    <s v="No"/>
    <n v="105"/>
    <m/>
    <m/>
    <x v="1"/>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7"/>
    <m/>
    <s v="http://pbs.twimg.com/profile_images/1072458281174659073/hOF3yEhz_normal.jpg"/>
    <x v="27"/>
    <d v="2022-04-24T00:00:00.000"/>
    <s v="05:24:45"/>
    <s v="https://twitter.com/#!/creativesage/status/1518098599044952067"/>
    <m/>
    <m/>
    <s v="1518098599044952067"/>
    <m/>
    <b v="0"/>
    <n v="0"/>
    <s v=""/>
    <b v="0"/>
    <s v="en"/>
    <m/>
    <s v=""/>
    <b v="0"/>
    <n v="0"/>
    <s v=""/>
    <s v="Paper.li"/>
    <b v="1"/>
    <s v="1518098599044952067"/>
    <s v="Tweet"/>
    <n v="0"/>
    <n v="0"/>
    <m/>
    <m/>
    <m/>
    <m/>
    <m/>
    <m/>
    <m/>
    <m/>
    <n v="6"/>
    <s v="2"/>
    <s v="2"/>
    <n v="0"/>
    <n v="0"/>
    <n v="0"/>
    <n v="0"/>
    <n v="0"/>
    <n v="0"/>
    <n v="12"/>
    <n v="100"/>
    <n v="12"/>
  </r>
  <r>
    <s v="creativesage"/>
    <s v="innovate"/>
    <m/>
    <m/>
    <m/>
    <m/>
    <m/>
    <m/>
    <m/>
    <m/>
    <s v="No"/>
    <n v="106"/>
    <m/>
    <m/>
    <x v="1"/>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7"/>
    <m/>
    <s v="http://pbs.twimg.com/profile_images/1072458281174659073/hOF3yEhz_normal.jpg"/>
    <x v="28"/>
    <d v="2022-05-07T00:00:00.000"/>
    <s v="05:24:48"/>
    <s v="https://twitter.com/#!/creativesage/status/1522809653167542272"/>
    <m/>
    <m/>
    <s v="1522809653167542272"/>
    <m/>
    <b v="0"/>
    <n v="0"/>
    <s v=""/>
    <b v="0"/>
    <s v="en"/>
    <m/>
    <s v=""/>
    <b v="0"/>
    <n v="0"/>
    <s v=""/>
    <s v="Paper.li"/>
    <b v="1"/>
    <s v="1522809653167542272"/>
    <s v="Tweet"/>
    <n v="0"/>
    <n v="0"/>
    <m/>
    <m/>
    <m/>
    <m/>
    <m/>
    <m/>
    <m/>
    <m/>
    <n v="6"/>
    <s v="2"/>
    <s v="2"/>
    <n v="0"/>
    <n v="0"/>
    <n v="0"/>
    <n v="0"/>
    <n v="0"/>
    <n v="0"/>
    <n v="12"/>
    <n v="100"/>
    <n v="12"/>
  </r>
  <r>
    <s v="creativesage"/>
    <s v="innovate"/>
    <m/>
    <m/>
    <m/>
    <m/>
    <m/>
    <m/>
    <m/>
    <m/>
    <s v="No"/>
    <n v="108"/>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29"/>
    <d v="2022-06-13T00:00:00.000"/>
    <s v="05:24:45"/>
    <s v="https://twitter.com/#!/creativesage/status/1536217991313911808"/>
    <m/>
    <m/>
    <s v="1536217991313911808"/>
    <m/>
    <b v="0"/>
    <n v="0"/>
    <s v=""/>
    <b v="0"/>
    <s v="en"/>
    <m/>
    <s v=""/>
    <b v="0"/>
    <n v="0"/>
    <s v=""/>
    <s v="Paper.li"/>
    <b v="1"/>
    <s v="1536217991313911808"/>
    <s v="Tweet"/>
    <n v="0"/>
    <n v="0"/>
    <m/>
    <m/>
    <m/>
    <m/>
    <m/>
    <m/>
    <m/>
    <m/>
    <n v="6"/>
    <s v="2"/>
    <s v="2"/>
    <n v="0"/>
    <n v="0"/>
    <n v="0"/>
    <n v="0"/>
    <n v="0"/>
    <n v="0"/>
    <n v="12"/>
    <n v="100"/>
    <n v="12"/>
  </r>
  <r>
    <s v="creativesage"/>
    <s v="innovate"/>
    <m/>
    <m/>
    <m/>
    <m/>
    <m/>
    <m/>
    <m/>
    <m/>
    <s v="No"/>
    <n v="109"/>
    <m/>
    <m/>
    <x v="1"/>
    <d v="2022-06-17T05:24:46.000"/>
    <s v="The latest The @CreativeSage/SMchat* Daily/ #smchat #SM #socialmedia! https://t.co/csVCwxtTAh Thanks to @innovate #hr #worktrends"/>
    <s v="https://paper.li/CreativeSage/SMchat?share_id=cd2add50-edfd-11ec-9506-fa163eed9ef2"/>
    <s v="paper.li"/>
    <x v="8"/>
    <m/>
    <s v="http://pbs.twimg.com/profile_images/1072458281174659073/hOF3yEhz_normal.jpg"/>
    <x v="30"/>
    <d v="2022-06-17T00:00:00.000"/>
    <s v="05:24:46"/>
    <s v="https://twitter.com/#!/creativesage/status/1537667548774293515"/>
    <m/>
    <m/>
    <s v="1537667548774293515"/>
    <m/>
    <b v="0"/>
    <n v="0"/>
    <s v=""/>
    <b v="0"/>
    <s v="en"/>
    <m/>
    <s v=""/>
    <b v="0"/>
    <n v="0"/>
    <s v=""/>
    <s v="Paper.li"/>
    <b v="0"/>
    <s v="1537667548774293515"/>
    <s v="Tweet"/>
    <n v="0"/>
    <n v="0"/>
    <m/>
    <m/>
    <m/>
    <m/>
    <m/>
    <m/>
    <m/>
    <m/>
    <n v="6"/>
    <s v="2"/>
    <s v="2"/>
    <n v="0"/>
    <n v="0"/>
    <n v="0"/>
    <n v="0"/>
    <n v="0"/>
    <n v="0"/>
    <n v="14"/>
    <n v="100"/>
    <n v="14"/>
  </r>
  <r>
    <s v="creativesage"/>
    <s v="innovate"/>
    <m/>
    <m/>
    <m/>
    <m/>
    <m/>
    <m/>
    <m/>
    <m/>
    <s v="No"/>
    <n v="110"/>
    <m/>
    <m/>
    <x v="1"/>
    <d v="2022-06-30T05:24:45.000"/>
    <s v="The latest The @CreativeSage/SMchat* Daily/ #smchat #SM #socialmedia! https://t.co/YtStOPLD3V Thanks to @cacildanc @innovate #hr #worktrends"/>
    <s v="https://paper.li/CreativeSage/SMchat?share_id=f39ccc50-f834-11ec-9506-fa163eed9ef2"/>
    <s v="paper.li"/>
    <x v="8"/>
    <m/>
    <s v="http://pbs.twimg.com/profile_images/1072458281174659073/hOF3yEhz_normal.jpg"/>
    <x v="31"/>
    <d v="2022-06-30T00:00:00.000"/>
    <s v="05:24:45"/>
    <s v="https://twitter.com/#!/creativesage/status/1542378584534401029"/>
    <m/>
    <m/>
    <s v="1542378584534401029"/>
    <m/>
    <b v="0"/>
    <n v="0"/>
    <s v=""/>
    <b v="0"/>
    <s v="en"/>
    <m/>
    <s v=""/>
    <b v="0"/>
    <n v="0"/>
    <s v=""/>
    <s v="Paper.li"/>
    <b v="0"/>
    <s v="1542378584534401029"/>
    <s v="Tweet"/>
    <n v="0"/>
    <n v="0"/>
    <m/>
    <m/>
    <m/>
    <m/>
    <m/>
    <m/>
    <m/>
    <m/>
    <n v="6"/>
    <s v="2"/>
    <s v="2"/>
    <m/>
    <m/>
    <m/>
    <m/>
    <m/>
    <m/>
    <m/>
    <m/>
    <m/>
  </r>
  <r>
    <s v="creativesage"/>
    <s v="creativesage"/>
    <m/>
    <m/>
    <m/>
    <m/>
    <m/>
    <m/>
    <m/>
    <m/>
    <s v="No"/>
    <n v="113"/>
    <m/>
    <m/>
    <x v="2"/>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7"/>
    <m/>
    <s v="http://pbs.twimg.com/profile_images/1072458281174659073/hOF3yEhz_normal.jpg"/>
    <x v="32"/>
    <d v="2022-03-28T00:00:00.000"/>
    <s v="05:24:46"/>
    <s v="https://twitter.com/#!/creativesage/status/1508314131690102785"/>
    <m/>
    <m/>
    <s v="1508314131690102785"/>
    <m/>
    <b v="0"/>
    <n v="0"/>
    <s v=""/>
    <b v="0"/>
    <s v="en"/>
    <m/>
    <s v=""/>
    <b v="0"/>
    <n v="0"/>
    <s v=""/>
    <s v="Paper.li"/>
    <b v="1"/>
    <s v="1508314131690102785"/>
    <s v="Tweet"/>
    <n v="0"/>
    <n v="0"/>
    <m/>
    <m/>
    <m/>
    <m/>
    <m/>
    <m/>
    <m/>
    <m/>
    <n v="18"/>
    <s v="2"/>
    <s v="2"/>
    <n v="0"/>
    <n v="0"/>
    <n v="0"/>
    <n v="0"/>
    <n v="0"/>
    <n v="0"/>
    <n v="11"/>
    <n v="100"/>
    <n v="11"/>
  </r>
  <r>
    <s v="creativesage"/>
    <s v="creativesage"/>
    <m/>
    <m/>
    <m/>
    <m/>
    <m/>
    <m/>
    <m/>
    <m/>
    <s v="No"/>
    <n v="114"/>
    <m/>
    <m/>
    <x v="2"/>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7"/>
    <m/>
    <s v="http://pbs.twimg.com/profile_images/1072458281174659073/hOF3yEhz_normal.jpg"/>
    <x v="33"/>
    <d v="2022-03-29T00:00:00.000"/>
    <s v="05:24:46"/>
    <s v="https://twitter.com/#!/creativesage/status/1508676520239415302"/>
    <m/>
    <m/>
    <s v="1508676520239415302"/>
    <m/>
    <b v="0"/>
    <n v="0"/>
    <s v=""/>
    <b v="0"/>
    <s v="en"/>
    <m/>
    <s v=""/>
    <b v="0"/>
    <n v="0"/>
    <s v=""/>
    <s v="Paper.li"/>
    <b v="1"/>
    <s v="1508676520239415302"/>
    <s v="Tweet"/>
    <n v="0"/>
    <n v="0"/>
    <m/>
    <m/>
    <m/>
    <m/>
    <m/>
    <m/>
    <m/>
    <m/>
    <n v="18"/>
    <s v="2"/>
    <s v="2"/>
    <n v="0"/>
    <n v="0"/>
    <n v="0"/>
    <n v="0"/>
    <n v="0"/>
    <n v="0"/>
    <n v="11"/>
    <n v="100"/>
    <n v="11"/>
  </r>
  <r>
    <s v="creativesage"/>
    <s v="creativesage"/>
    <m/>
    <m/>
    <m/>
    <m/>
    <m/>
    <m/>
    <m/>
    <m/>
    <s v="No"/>
    <n v="115"/>
    <m/>
    <m/>
    <x v="2"/>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7"/>
    <m/>
    <s v="http://pbs.twimg.com/profile_images/1072458281174659073/hOF3yEhz_normal.jpg"/>
    <x v="34"/>
    <d v="2022-03-29T00:00:00.000"/>
    <s v="17:24:50"/>
    <s v="https://twitter.com/#!/creativesage/status/1508857730014097413"/>
    <m/>
    <m/>
    <s v="1508857730014097413"/>
    <m/>
    <b v="0"/>
    <n v="0"/>
    <s v=""/>
    <b v="0"/>
    <s v="en"/>
    <m/>
    <s v=""/>
    <b v="0"/>
    <n v="0"/>
    <s v=""/>
    <s v="Paper.li"/>
    <b v="1"/>
    <s v="1508857730014097413"/>
    <s v="Tweet"/>
    <n v="0"/>
    <n v="0"/>
    <m/>
    <m/>
    <m/>
    <m/>
    <m/>
    <m/>
    <m/>
    <m/>
    <n v="18"/>
    <s v="2"/>
    <s v="2"/>
    <n v="0"/>
    <n v="0"/>
    <n v="0"/>
    <n v="0"/>
    <n v="0"/>
    <n v="0"/>
    <n v="11"/>
    <n v="100"/>
    <n v="11"/>
  </r>
  <r>
    <s v="creativesage"/>
    <s v="creativesage"/>
    <m/>
    <m/>
    <m/>
    <m/>
    <m/>
    <m/>
    <m/>
    <m/>
    <s v="No"/>
    <n v="116"/>
    <m/>
    <m/>
    <x v="2"/>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7"/>
    <m/>
    <s v="http://pbs.twimg.com/profile_images/1072458281174659073/hOF3yEhz_normal.jpg"/>
    <x v="35"/>
    <d v="2022-03-30T00:00:00.000"/>
    <s v="05:24:46"/>
    <s v="https://twitter.com/#!/creativesage/status/1509038907488358400"/>
    <m/>
    <m/>
    <s v="1509038907488358400"/>
    <m/>
    <b v="0"/>
    <n v="0"/>
    <s v=""/>
    <b v="0"/>
    <s v="en"/>
    <m/>
    <s v=""/>
    <b v="0"/>
    <n v="0"/>
    <s v=""/>
    <s v="Paper.li"/>
    <b v="1"/>
    <s v="1509038907488358400"/>
    <s v="Tweet"/>
    <n v="0"/>
    <n v="0"/>
    <m/>
    <m/>
    <m/>
    <m/>
    <m/>
    <m/>
    <m/>
    <m/>
    <n v="18"/>
    <s v="2"/>
    <s v="2"/>
    <n v="0"/>
    <n v="0"/>
    <n v="0"/>
    <n v="0"/>
    <n v="0"/>
    <n v="0"/>
    <n v="11"/>
    <n v="100"/>
    <n v="11"/>
  </r>
  <r>
    <s v="creativesage"/>
    <s v="creativesage"/>
    <m/>
    <m/>
    <m/>
    <m/>
    <m/>
    <m/>
    <m/>
    <m/>
    <s v="No"/>
    <n v="117"/>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7"/>
    <m/>
    <s v="http://pbs.twimg.com/profile_images/1072458281174659073/hOF3yEhz_normal.jpg"/>
    <x v="36"/>
    <d v="2022-04-11T00:00:00.000"/>
    <s v="05:24:45"/>
    <s v="https://twitter.com/#!/creativesage/status/1513387555538059266"/>
    <m/>
    <m/>
    <s v="1513387555538059266"/>
    <m/>
    <b v="0"/>
    <n v="0"/>
    <s v=""/>
    <b v="0"/>
    <s v="en"/>
    <m/>
    <s v=""/>
    <b v="0"/>
    <n v="0"/>
    <s v=""/>
    <s v="Paper.li"/>
    <b v="1"/>
    <s v="1513387555538059266"/>
    <s v="Tweet"/>
    <n v="0"/>
    <n v="0"/>
    <m/>
    <m/>
    <m/>
    <m/>
    <m/>
    <m/>
    <m/>
    <m/>
    <n v="18"/>
    <s v="2"/>
    <s v="2"/>
    <n v="0"/>
    <n v="0"/>
    <n v="0"/>
    <n v="0"/>
    <n v="0"/>
    <n v="0"/>
    <n v="11"/>
    <n v="100"/>
    <n v="11"/>
  </r>
  <r>
    <s v="creativesage"/>
    <s v="creativesage"/>
    <m/>
    <m/>
    <m/>
    <m/>
    <m/>
    <m/>
    <m/>
    <m/>
    <s v="No"/>
    <n v="118"/>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7"/>
    <m/>
    <s v="http://pbs.twimg.com/profile_images/1072458281174659073/hOF3yEhz_normal.jpg"/>
    <x v="37"/>
    <d v="2022-04-12T00:00:00.000"/>
    <s v="05:24:47"/>
    <s v="https://twitter.com/#!/creativesage/status/1513749950789791744"/>
    <m/>
    <m/>
    <s v="1513749950789791744"/>
    <m/>
    <b v="0"/>
    <n v="0"/>
    <s v=""/>
    <b v="0"/>
    <s v="en"/>
    <m/>
    <s v=""/>
    <b v="0"/>
    <n v="0"/>
    <s v=""/>
    <s v="Paper.li"/>
    <b v="1"/>
    <s v="1513749950789791744"/>
    <s v="Tweet"/>
    <n v="0"/>
    <n v="0"/>
    <m/>
    <m/>
    <m/>
    <m/>
    <m/>
    <m/>
    <m/>
    <m/>
    <n v="18"/>
    <s v="2"/>
    <s v="2"/>
    <n v="0"/>
    <n v="0"/>
    <n v="0"/>
    <n v="0"/>
    <n v="0"/>
    <n v="0"/>
    <n v="11"/>
    <n v="100"/>
    <n v="11"/>
  </r>
  <r>
    <s v="creativesage"/>
    <s v="creativesage"/>
    <m/>
    <m/>
    <m/>
    <m/>
    <m/>
    <m/>
    <m/>
    <m/>
    <s v="No"/>
    <n v="119"/>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7"/>
    <m/>
    <s v="http://pbs.twimg.com/profile_images/1072458281174659073/hOF3yEhz_normal.jpg"/>
    <x v="38"/>
    <d v="2022-04-25T00:00:00.000"/>
    <s v="05:24:48"/>
    <s v="https://twitter.com/#!/creativesage/status/1518460999094919169"/>
    <m/>
    <m/>
    <s v="1518460999094919169"/>
    <m/>
    <b v="0"/>
    <n v="0"/>
    <s v=""/>
    <b v="0"/>
    <s v="en"/>
    <m/>
    <s v=""/>
    <b v="0"/>
    <n v="0"/>
    <s v=""/>
    <s v="Paper.li"/>
    <b v="1"/>
    <s v="1518460999094919169"/>
    <s v="Tweet"/>
    <n v="0"/>
    <n v="0"/>
    <m/>
    <m/>
    <m/>
    <m/>
    <m/>
    <m/>
    <m/>
    <m/>
    <n v="18"/>
    <s v="2"/>
    <s v="2"/>
    <n v="0"/>
    <n v="0"/>
    <n v="0"/>
    <n v="0"/>
    <n v="0"/>
    <n v="0"/>
    <n v="11"/>
    <n v="100"/>
    <n v="11"/>
  </r>
  <r>
    <s v="creativesage"/>
    <s v="creativesage"/>
    <m/>
    <m/>
    <m/>
    <m/>
    <m/>
    <m/>
    <m/>
    <m/>
    <s v="No"/>
    <n v="120"/>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7"/>
    <m/>
    <s v="http://pbs.twimg.com/profile_images/1072458281174659073/hOF3yEhz_normal.jpg"/>
    <x v="39"/>
    <d v="2022-05-08T00:00:00.000"/>
    <s v="05:24:45"/>
    <s v="https://twitter.com/#!/creativesage/status/1523172027862970368"/>
    <m/>
    <m/>
    <s v="1523172027862970368"/>
    <m/>
    <b v="0"/>
    <n v="0"/>
    <s v=""/>
    <b v="0"/>
    <s v="en"/>
    <m/>
    <s v=""/>
    <b v="0"/>
    <n v="0"/>
    <s v=""/>
    <s v="Paper.li"/>
    <b v="1"/>
    <s v="1523172027862970368"/>
    <s v="Tweet"/>
    <n v="0"/>
    <n v="0"/>
    <m/>
    <m/>
    <m/>
    <m/>
    <m/>
    <m/>
    <m/>
    <m/>
    <n v="18"/>
    <s v="2"/>
    <s v="2"/>
    <n v="0"/>
    <n v="0"/>
    <n v="0"/>
    <n v="0"/>
    <n v="0"/>
    <n v="0"/>
    <n v="11"/>
    <n v="100"/>
    <n v="11"/>
  </r>
  <r>
    <s v="creativesage"/>
    <s v="creativesage"/>
    <m/>
    <m/>
    <m/>
    <m/>
    <m/>
    <m/>
    <m/>
    <m/>
    <s v="No"/>
    <n v="121"/>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7"/>
    <m/>
    <s v="http://pbs.twimg.com/profile_images/1072458281174659073/hOF3yEhz_normal.jpg"/>
    <x v="40"/>
    <d v="2022-05-08T00:00:00.000"/>
    <s v="17:24:49"/>
    <s v="https://twitter.com/#!/creativesage/status/1523353237868679169"/>
    <m/>
    <m/>
    <s v="1523353237868679169"/>
    <m/>
    <b v="0"/>
    <n v="0"/>
    <s v=""/>
    <b v="0"/>
    <s v="en"/>
    <m/>
    <s v=""/>
    <b v="0"/>
    <n v="0"/>
    <s v=""/>
    <s v="Paper.li"/>
    <b v="1"/>
    <s v="1523353237868679169"/>
    <s v="Tweet"/>
    <n v="0"/>
    <n v="0"/>
    <m/>
    <m/>
    <m/>
    <m/>
    <m/>
    <m/>
    <m/>
    <m/>
    <n v="18"/>
    <s v="2"/>
    <s v="2"/>
    <n v="0"/>
    <n v="0"/>
    <n v="0"/>
    <n v="0"/>
    <n v="0"/>
    <n v="0"/>
    <n v="11"/>
    <n v="100"/>
    <n v="11"/>
  </r>
  <r>
    <s v="creativesage"/>
    <s v="creativesage"/>
    <m/>
    <m/>
    <m/>
    <m/>
    <m/>
    <m/>
    <m/>
    <m/>
    <s v="No"/>
    <n v="122"/>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7"/>
    <m/>
    <s v="http://pbs.twimg.com/profile_images/1072458281174659073/hOF3yEhz_normal.jpg"/>
    <x v="41"/>
    <d v="2022-05-17T00:00:00.000"/>
    <s v="05:24:48"/>
    <s v="https://twitter.com/#!/creativesage/status/1526433532507308033"/>
    <m/>
    <m/>
    <s v="1526433532507308033"/>
    <m/>
    <b v="0"/>
    <n v="0"/>
    <s v=""/>
    <b v="0"/>
    <s v="en"/>
    <m/>
    <s v=""/>
    <b v="0"/>
    <n v="0"/>
    <s v=""/>
    <s v="Paper.li"/>
    <b v="1"/>
    <s v="1526433532507308033"/>
    <s v="Tweet"/>
    <n v="0"/>
    <n v="0"/>
    <m/>
    <m/>
    <m/>
    <m/>
    <m/>
    <m/>
    <m/>
    <m/>
    <n v="18"/>
    <s v="2"/>
    <s v="2"/>
    <n v="0"/>
    <n v="0"/>
    <n v="0"/>
    <n v="0"/>
    <n v="0"/>
    <n v="0"/>
    <n v="11"/>
    <n v="100"/>
    <n v="11"/>
  </r>
  <r>
    <s v="creativesage"/>
    <s v="creativesage"/>
    <m/>
    <m/>
    <m/>
    <m/>
    <m/>
    <m/>
    <m/>
    <m/>
    <s v="No"/>
    <n v="123"/>
    <m/>
    <m/>
    <x v="2"/>
    <d v="2022-05-22T05:24:46.000"/>
    <s v="The latest The @CreativeSage/SMchat* Daily/ #smchat #SM #socialmedia! https://t.co/hGB2gVvF6R #hr #worktrends"/>
    <s v="https://paper.li/CreativeSage/SMchat?share_id=7e614f60-d98f-11ec-8be8-fa163eed9ef2"/>
    <s v="paper.li"/>
    <x v="8"/>
    <m/>
    <s v="http://pbs.twimg.com/profile_images/1072458281174659073/hOF3yEhz_normal.jpg"/>
    <x v="42"/>
    <d v="2022-05-22T00:00:00.000"/>
    <s v="05:24:46"/>
    <s v="https://twitter.com/#!/creativesage/status/1528245463882907648"/>
    <m/>
    <m/>
    <s v="1528245463882907648"/>
    <m/>
    <b v="0"/>
    <n v="0"/>
    <s v=""/>
    <b v="0"/>
    <s v="en"/>
    <m/>
    <s v=""/>
    <b v="0"/>
    <n v="0"/>
    <s v=""/>
    <s v="Paper.li"/>
    <b v="0"/>
    <s v="1528245463882907648"/>
    <s v="Tweet"/>
    <n v="0"/>
    <n v="0"/>
    <m/>
    <m/>
    <m/>
    <m/>
    <m/>
    <m/>
    <m/>
    <m/>
    <n v="18"/>
    <s v="2"/>
    <s v="2"/>
    <n v="0"/>
    <n v="0"/>
    <n v="0"/>
    <n v="0"/>
    <n v="0"/>
    <n v="0"/>
    <n v="11"/>
    <n v="100"/>
    <n v="11"/>
  </r>
  <r>
    <s v="creativesage"/>
    <s v="creativesage"/>
    <m/>
    <m/>
    <m/>
    <m/>
    <m/>
    <m/>
    <m/>
    <m/>
    <s v="No"/>
    <n v="124"/>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43"/>
    <d v="2022-06-07T00:00:00.000"/>
    <s v="05:24:46"/>
    <s v="https://twitter.com/#!/creativesage/status/1534043669904478208"/>
    <m/>
    <m/>
    <s v="1534043669904478208"/>
    <m/>
    <b v="0"/>
    <n v="0"/>
    <s v=""/>
    <b v="0"/>
    <s v="en"/>
    <m/>
    <s v=""/>
    <b v="0"/>
    <n v="0"/>
    <s v=""/>
    <s v="Paper.li"/>
    <b v="1"/>
    <s v="1534043669904478208"/>
    <s v="Tweet"/>
    <n v="0"/>
    <n v="0"/>
    <m/>
    <m/>
    <m/>
    <m/>
    <m/>
    <m/>
    <m/>
    <m/>
    <n v="18"/>
    <s v="2"/>
    <s v="2"/>
    <n v="0"/>
    <n v="0"/>
    <n v="0"/>
    <n v="0"/>
    <n v="0"/>
    <n v="0"/>
    <n v="11"/>
    <n v="100"/>
    <n v="11"/>
  </r>
  <r>
    <s v="creativesage"/>
    <s v="creativesage"/>
    <m/>
    <m/>
    <m/>
    <m/>
    <m/>
    <m/>
    <m/>
    <m/>
    <s v="No"/>
    <n v="125"/>
    <m/>
    <m/>
    <x v="2"/>
    <d v="2022-06-12T17:24:49.000"/>
    <s v="The latest The @CreativeSage/SMchat* Daily/ #smchat #SM #socialmedia! https://t.co/dkxBfKnnD9 #hr #worktrends"/>
    <s v="https://paper.li/CreativeSage/SMchat?share_id=8fc0b5c0-ea74-11ec-8be8-fa163eed9ef2"/>
    <s v="paper.li"/>
    <x v="8"/>
    <m/>
    <s v="http://pbs.twimg.com/profile_images/1072458281174659073/hOF3yEhz_normal.jpg"/>
    <x v="44"/>
    <d v="2022-06-12T00:00:00.000"/>
    <s v="17:24:49"/>
    <s v="https://twitter.com/#!/creativesage/status/1536036813525159937"/>
    <m/>
    <m/>
    <s v="1536036813525159937"/>
    <m/>
    <b v="0"/>
    <n v="0"/>
    <s v=""/>
    <b v="0"/>
    <s v="en"/>
    <m/>
    <s v=""/>
    <b v="0"/>
    <n v="0"/>
    <s v=""/>
    <s v="Paper.li"/>
    <b v="0"/>
    <s v="1536036813525159937"/>
    <s v="Tweet"/>
    <n v="0"/>
    <n v="0"/>
    <m/>
    <m/>
    <m/>
    <m/>
    <m/>
    <m/>
    <m/>
    <m/>
    <n v="18"/>
    <s v="2"/>
    <s v="2"/>
    <n v="0"/>
    <n v="0"/>
    <n v="0"/>
    <n v="0"/>
    <n v="0"/>
    <n v="0"/>
    <n v="11"/>
    <n v="100"/>
    <n v="11"/>
  </r>
  <r>
    <s v="creativesage"/>
    <s v="creativesage"/>
    <m/>
    <m/>
    <m/>
    <m/>
    <m/>
    <m/>
    <m/>
    <m/>
    <s v="No"/>
    <n v="126"/>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45"/>
    <d v="2022-06-15T00:00:00.000"/>
    <s v="05:24:59"/>
    <s v="https://twitter.com/#!/creativesage/status/1536942824566013953"/>
    <m/>
    <m/>
    <s v="1536942824566013953"/>
    <m/>
    <b v="0"/>
    <n v="0"/>
    <s v=""/>
    <b v="0"/>
    <s v="en"/>
    <m/>
    <s v=""/>
    <b v="0"/>
    <n v="0"/>
    <s v=""/>
    <s v="Paper.li"/>
    <b v="1"/>
    <s v="1536942824566013953"/>
    <s v="Tweet"/>
    <n v="0"/>
    <n v="0"/>
    <m/>
    <m/>
    <m/>
    <m/>
    <m/>
    <m/>
    <m/>
    <m/>
    <n v="18"/>
    <s v="2"/>
    <s v="2"/>
    <n v="0"/>
    <n v="0"/>
    <n v="0"/>
    <n v="0"/>
    <n v="0"/>
    <n v="0"/>
    <n v="11"/>
    <n v="100"/>
    <n v="11"/>
  </r>
  <r>
    <s v="creativesage"/>
    <s v="creativesage"/>
    <m/>
    <m/>
    <m/>
    <m/>
    <m/>
    <m/>
    <m/>
    <m/>
    <s v="No"/>
    <n v="127"/>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46"/>
    <d v="2022-06-16T00:00:00.000"/>
    <s v="05:25:09"/>
    <s v="https://twitter.com/#!/creativesage/status/1537305257516093440"/>
    <m/>
    <m/>
    <s v="1537305257516093440"/>
    <m/>
    <b v="0"/>
    <n v="0"/>
    <s v=""/>
    <b v="0"/>
    <s v="en"/>
    <m/>
    <s v=""/>
    <b v="0"/>
    <n v="0"/>
    <s v=""/>
    <s v="Paper.li"/>
    <b v="1"/>
    <s v="1537305257516093440"/>
    <s v="Tweet"/>
    <n v="0"/>
    <n v="0"/>
    <m/>
    <m/>
    <m/>
    <m/>
    <m/>
    <m/>
    <m/>
    <m/>
    <n v="18"/>
    <s v="2"/>
    <s v="2"/>
    <n v="0"/>
    <n v="0"/>
    <n v="0"/>
    <n v="0"/>
    <n v="0"/>
    <n v="0"/>
    <n v="11"/>
    <n v="100"/>
    <n v="11"/>
  </r>
  <r>
    <s v="creativesage"/>
    <s v="creativesage"/>
    <m/>
    <m/>
    <m/>
    <m/>
    <m/>
    <m/>
    <m/>
    <m/>
    <s v="No"/>
    <n v="128"/>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47"/>
    <d v="2022-06-17T00:00:00.000"/>
    <s v="17:24:48"/>
    <s v="https://twitter.com/#!/creativesage/status/1537848748021321729"/>
    <m/>
    <m/>
    <s v="1537848748021321729"/>
    <m/>
    <b v="0"/>
    <n v="0"/>
    <s v=""/>
    <b v="0"/>
    <s v="en"/>
    <m/>
    <s v=""/>
    <b v="0"/>
    <n v="0"/>
    <s v=""/>
    <s v="Paper.li"/>
    <b v="1"/>
    <s v="1537848748021321729"/>
    <s v="Tweet"/>
    <n v="0"/>
    <n v="0"/>
    <m/>
    <m/>
    <m/>
    <m/>
    <m/>
    <m/>
    <m/>
    <m/>
    <n v="18"/>
    <s v="2"/>
    <s v="2"/>
    <n v="0"/>
    <n v="0"/>
    <n v="0"/>
    <n v="0"/>
    <n v="0"/>
    <n v="0"/>
    <n v="11"/>
    <n v="100"/>
    <n v="11"/>
  </r>
  <r>
    <s v="creativesage"/>
    <s v="creativesage"/>
    <m/>
    <m/>
    <m/>
    <m/>
    <m/>
    <m/>
    <m/>
    <m/>
    <s v="No"/>
    <n v="129"/>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48"/>
    <d v="2022-06-21T00:00:00.000"/>
    <s v="05:24:46"/>
    <s v="https://twitter.com/#!/creativesage/status/1539117100370993154"/>
    <m/>
    <m/>
    <s v="1539117100370993154"/>
    <m/>
    <b v="0"/>
    <n v="0"/>
    <s v=""/>
    <b v="0"/>
    <s v="en"/>
    <m/>
    <s v=""/>
    <b v="0"/>
    <n v="0"/>
    <s v=""/>
    <s v="Paper.li"/>
    <b v="1"/>
    <s v="1539117100370993154"/>
    <s v="Tweet"/>
    <n v="0"/>
    <n v="0"/>
    <m/>
    <m/>
    <m/>
    <m/>
    <m/>
    <m/>
    <m/>
    <m/>
    <n v="18"/>
    <s v="2"/>
    <s v="2"/>
    <n v="0"/>
    <n v="0"/>
    <n v="0"/>
    <n v="0"/>
    <n v="0"/>
    <n v="0"/>
    <n v="11"/>
    <n v="100"/>
    <n v="11"/>
  </r>
  <r>
    <s v="creativesage"/>
    <s v="creativesage"/>
    <m/>
    <m/>
    <m/>
    <m/>
    <m/>
    <m/>
    <m/>
    <m/>
    <s v="No"/>
    <n v="130"/>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49"/>
    <d v="2022-06-29T00:00:00.000"/>
    <s v="17:24:49"/>
    <s v="https://twitter.com/#!/creativesage/status/1542197406854520839"/>
    <m/>
    <m/>
    <s v="1542197406854520839"/>
    <m/>
    <b v="0"/>
    <n v="0"/>
    <s v=""/>
    <b v="0"/>
    <s v="en"/>
    <m/>
    <s v=""/>
    <b v="0"/>
    <n v="0"/>
    <s v=""/>
    <s v="Paper.li"/>
    <b v="1"/>
    <s v="1542197406854520839"/>
    <s v="Tweet"/>
    <n v="0"/>
    <n v="0"/>
    <m/>
    <m/>
    <m/>
    <m/>
    <m/>
    <m/>
    <m/>
    <m/>
    <n v="18"/>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3"/>
    </i>
    <i r="2">
      <x v="65"/>
    </i>
    <i r="3">
      <x v="15"/>
    </i>
    <i r="3">
      <x v="16"/>
    </i>
    <i r="2">
      <x v="69"/>
    </i>
    <i r="3">
      <x v="6"/>
    </i>
    <i r="2">
      <x v="72"/>
    </i>
    <i r="3">
      <x v="18"/>
    </i>
    <i r="2">
      <x v="82"/>
    </i>
    <i r="3">
      <x v="6"/>
    </i>
    <i r="3">
      <x v="18"/>
    </i>
    <i r="2">
      <x v="87"/>
    </i>
    <i r="3">
      <x v="12"/>
    </i>
    <i r="2">
      <x v="88"/>
    </i>
    <i r="3">
      <x v="6"/>
    </i>
    <i r="2">
      <x v="89"/>
    </i>
    <i r="3">
      <x v="6"/>
    </i>
    <i r="3">
      <x v="18"/>
    </i>
    <i r="2">
      <x v="90"/>
    </i>
    <i r="3">
      <x v="6"/>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2" s="1"/>
        <i x="10" s="1"/>
        <i x="7" s="1"/>
        <i x="9" s="1"/>
        <i x="8" s="1"/>
        <i x="11" s="1"/>
        <i x="1" s="1"/>
        <i x="3"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0" totalsRowShown="0" headerRowDxfId="414" dataDxfId="413">
  <autoFilter ref="A2:BN13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57" dataDxfId="256">
  <autoFilter ref="A1:L12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2" totalsRowShown="0" headerRowDxfId="215" dataDxfId="214">
  <autoFilter ref="A1:C7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6" TargetMode="External" /><Relationship Id="rId2" Type="http://schemas.openxmlformats.org/officeDocument/2006/relationships/hyperlink" Target="https://paper.li/CreativeSage/SMchat?share_id=f39ccc50-f834-11ec-9506-fa163eed9ef2" TargetMode="External" /><Relationship Id="rId3" Type="http://schemas.openxmlformats.org/officeDocument/2006/relationships/hyperlink" Target="https://paper.li/CreativeSage/SMchat?share_id=fc1da340-e0a1-11ec-8be8-fa163eed9ef2" TargetMode="External" /><Relationship Id="rId4" Type="http://schemas.openxmlformats.org/officeDocument/2006/relationships/hyperlink" Target="https://paper.li/CreativeSage/SMchat?share_id=cd2add50-edfd-11ec-9506-fa163eed9ef2" TargetMode="External" /><Relationship Id="rId5" Type="http://schemas.openxmlformats.org/officeDocument/2006/relationships/hyperlink" Target="https://paper.li/CreativeSage/SMchat?share_id=22a5d960-ead9-11ec-8be8-fa163eed9ef2" TargetMode="External" /><Relationship Id="rId6" Type="http://schemas.openxmlformats.org/officeDocument/2006/relationships/hyperlink" Target="https://twitter.com/i/web/status/1536217991313911808" TargetMode="External" /><Relationship Id="rId7" Type="http://schemas.openxmlformats.org/officeDocument/2006/relationships/hyperlink" Target="https://paper.li/CreativeSage/SMchat?share_id=0333d530-cdc6-11ec-8be8-fa163eed9ef2" TargetMode="External" /><Relationship Id="rId8" Type="http://schemas.openxmlformats.org/officeDocument/2006/relationships/hyperlink" Target="https://twitter.com/i/web/status/1522809653167542272" TargetMode="External" /><Relationship Id="rId9" Type="http://schemas.openxmlformats.org/officeDocument/2006/relationships/hyperlink" Target="https://paper.li/CreativeSage/SMchat?share_id=da27da60-c38e-11ec-8be8-fa163eed9ef2" TargetMode="External" /><Relationship Id="rId10" Type="http://schemas.openxmlformats.org/officeDocument/2006/relationships/hyperlink" Target="https://twitter.com/i/web/status/1518098599044952067" TargetMode="External" /><Relationship Id="rId11" Type="http://schemas.openxmlformats.org/officeDocument/2006/relationships/hyperlink" Target="https://nodexlgraphgallery.org/Pages/Graph.aspx?graphID=272536" TargetMode="External" /><Relationship Id="rId12" Type="http://schemas.openxmlformats.org/officeDocument/2006/relationships/hyperlink" Target="https://nodexlgraphgallery.org/Pages/Graph.aspx?graphID=276746" TargetMode="External" /><Relationship Id="rId13" Type="http://schemas.openxmlformats.org/officeDocument/2006/relationships/hyperlink" Target="https://nodexlgraphgallery.org/Pages/Graph.aspx?graphID=272958" TargetMode="External" /><Relationship Id="rId14" Type="http://schemas.openxmlformats.org/officeDocument/2006/relationships/hyperlink" Target="https://nodexlgraphgallery.org/Pages/Graph.aspx?graphID=273773" TargetMode="External" /><Relationship Id="rId15" Type="http://schemas.openxmlformats.org/officeDocument/2006/relationships/hyperlink" Target="https://twitter.com/i/web/status/1508039266890358784" TargetMode="External" /><Relationship Id="rId16" Type="http://schemas.openxmlformats.org/officeDocument/2006/relationships/hyperlink" Target="https://nodexlgraphgallery.org/Pages/Graph.aspx?graphID=274172" TargetMode="External" /><Relationship Id="rId17" Type="http://schemas.openxmlformats.org/officeDocument/2006/relationships/hyperlink" Target="https://nodexlgraphgallery.org/Pages/Graph.aspx?graphID=274551" TargetMode="External" /><Relationship Id="rId18" Type="http://schemas.openxmlformats.org/officeDocument/2006/relationships/hyperlink" Target="https://nodexlgraphgallery.org/Pages/Graph.aspx?graphID=274863" TargetMode="External" /><Relationship Id="rId19" Type="http://schemas.openxmlformats.org/officeDocument/2006/relationships/hyperlink" Target="https://nodexlgraphgallery.org/Pages/Graph.aspx?graphID=275388" TargetMode="External" /><Relationship Id="rId20" Type="http://schemas.openxmlformats.org/officeDocument/2006/relationships/hyperlink" Target="https://nodexlgraphgallery.org/Pages/Graph.aspx?graphID=275682" TargetMode="External" /><Relationship Id="rId21" Type="http://schemas.openxmlformats.org/officeDocument/2006/relationships/hyperlink" Target="https://paper.li/CreativeSage/SMchat?share_id=f39ccc50-f834-11ec-9506-fa163eed9ef2" TargetMode="External" /><Relationship Id="rId22" Type="http://schemas.openxmlformats.org/officeDocument/2006/relationships/hyperlink" Target="https://paper.li/CreativeSage/SMchat?share_id=62691c80-a9a0-11ec-9b52-fa163eed9ef2" TargetMode="External" /><Relationship Id="rId23" Type="http://schemas.openxmlformats.org/officeDocument/2006/relationships/hyperlink" Target="https://twitter.com/i/web/status/1506139798750253057" TargetMode="External" /><Relationship Id="rId24" Type="http://schemas.openxmlformats.org/officeDocument/2006/relationships/hyperlink" Target="https://paper.li/CreativeSage/SMchat?share_id=61b7b560-ae57-11ec-9b52-fa163eed9ef2" TargetMode="External" /><Relationship Id="rId25" Type="http://schemas.openxmlformats.org/officeDocument/2006/relationships/hyperlink" Target="https://twitter.com/i/web/status/1508314131690102785" TargetMode="External" /><Relationship Id="rId26" Type="http://schemas.openxmlformats.org/officeDocument/2006/relationships/hyperlink" Target="https://paper.li/CreativeSage/SMchat?share_id=8c33c4e0-af20-11ec-9b52-fa163eed9ef2" TargetMode="External" /><Relationship Id="rId27" Type="http://schemas.openxmlformats.org/officeDocument/2006/relationships/hyperlink" Target="https://twitter.com/i/web/status/1508676520239415302" TargetMode="External" /><Relationship Id="rId28" Type="http://schemas.openxmlformats.org/officeDocument/2006/relationships/hyperlink" Target="https://paper.li/CreativeSage/SMchat?share_id=23af1270-af85-11ec-9b52-fa163eed9ef2" TargetMode="External" /><Relationship Id="rId29" Type="http://schemas.openxmlformats.org/officeDocument/2006/relationships/hyperlink" Target="https://twitter.com/i/web/status/1508857730014097413" TargetMode="External" /><Relationship Id="rId30" Type="http://schemas.openxmlformats.org/officeDocument/2006/relationships/hyperlink" Target="https://paper.li/CreativeSage/SMchat?share_id=b68da660-afe9-11ec-9b52-fa163eed9ef2" TargetMode="External" /><Relationship Id="rId31" Type="http://schemas.openxmlformats.org/officeDocument/2006/relationships/hyperlink" Target="https://twitter.com/LeoniGroup/status/151252166877369959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613</v>
      </c>
      <c r="BD2" s="13" t="s">
        <v>623</v>
      </c>
      <c r="BE2" s="13" t="s">
        <v>624</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219</v>
      </c>
      <c r="C3" s="65" t="s">
        <v>8301</v>
      </c>
      <c r="D3" s="66">
        <v>3</v>
      </c>
      <c r="E3" s="67" t="s">
        <v>132</v>
      </c>
      <c r="F3" s="68">
        <v>35</v>
      </c>
      <c r="G3" s="65"/>
      <c r="H3" s="69"/>
      <c r="I3" s="70"/>
      <c r="J3" s="70"/>
      <c r="K3" s="35" t="s">
        <v>65</v>
      </c>
      <c r="L3" s="71">
        <v>3</v>
      </c>
      <c r="M3" s="71"/>
      <c r="N3" s="72"/>
      <c r="O3" s="78" t="s">
        <v>243</v>
      </c>
      <c r="P3" s="80">
        <v>44660.6166087963</v>
      </c>
      <c r="Q3" s="78" t="s">
        <v>245</v>
      </c>
      <c r="R3" s="78"/>
      <c r="S3" s="78"/>
      <c r="T3" s="78"/>
      <c r="U3" s="78"/>
      <c r="V3" s="84" t="str">
        <f>HYPERLINK("http://pbs.twimg.com/profile_images/1424113714471469057/s5D4hDLF_normal.jpg")</f>
        <v>http://pbs.twimg.com/profile_images/1424113714471469057/s5D4hDLF_normal.jpg</v>
      </c>
      <c r="W3" s="80">
        <v>44660.6166087963</v>
      </c>
      <c r="X3" s="85">
        <v>44660</v>
      </c>
      <c r="Y3" s="87" t="s">
        <v>333</v>
      </c>
      <c r="Z3" s="84" t="str">
        <f>HYPERLINK("https://twitter.com/#!/marketingtweetx/status/1512804504990846978")</f>
        <v>https://twitter.com/#!/marketingtweetx/status/1512804504990846978</v>
      </c>
      <c r="AA3" s="78"/>
      <c r="AB3" s="78"/>
      <c r="AC3" s="87" t="s">
        <v>360</v>
      </c>
      <c r="AD3" s="78"/>
      <c r="AE3" s="78" t="b">
        <v>0</v>
      </c>
      <c r="AF3" s="78">
        <v>0</v>
      </c>
      <c r="AG3" s="87" t="s">
        <v>410</v>
      </c>
      <c r="AH3" s="78" t="b">
        <v>1</v>
      </c>
      <c r="AI3" s="78" t="s">
        <v>411</v>
      </c>
      <c r="AJ3" s="78"/>
      <c r="AK3" s="87" t="s">
        <v>412</v>
      </c>
      <c r="AL3" s="78" t="b">
        <v>0</v>
      </c>
      <c r="AM3" s="78">
        <v>1</v>
      </c>
      <c r="AN3" s="87" t="s">
        <v>380</v>
      </c>
      <c r="AO3" s="87" t="s">
        <v>413</v>
      </c>
      <c r="AP3" s="78" t="b">
        <v>0</v>
      </c>
      <c r="AQ3" s="87" t="s">
        <v>380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8301</v>
      </c>
      <c r="D4" s="66">
        <v>3</v>
      </c>
      <c r="E4" s="67" t="s">
        <v>132</v>
      </c>
      <c r="F4" s="68">
        <v>35</v>
      </c>
      <c r="G4" s="65"/>
      <c r="H4" s="69"/>
      <c r="I4" s="70"/>
      <c r="J4" s="70"/>
      <c r="K4" s="35" t="s">
        <v>65</v>
      </c>
      <c r="L4" s="77">
        <v>4</v>
      </c>
      <c r="M4" s="77"/>
      <c r="N4" s="72"/>
      <c r="O4" s="79" t="s">
        <v>242</v>
      </c>
      <c r="P4" s="81">
        <v>44660.6166087963</v>
      </c>
      <c r="Q4" s="79" t="s">
        <v>245</v>
      </c>
      <c r="R4" s="79"/>
      <c r="S4" s="79"/>
      <c r="T4" s="79"/>
      <c r="U4" s="79"/>
      <c r="V4" s="82" t="str">
        <f>HYPERLINK("http://pbs.twimg.com/profile_images/1424113714471469057/s5D4hDLF_normal.jpg")</f>
        <v>http://pbs.twimg.com/profile_images/1424113714471469057/s5D4hDLF_normal.jpg</v>
      </c>
      <c r="W4" s="81">
        <v>44660.6166087963</v>
      </c>
      <c r="X4" s="86">
        <v>44660</v>
      </c>
      <c r="Y4" s="83" t="s">
        <v>333</v>
      </c>
      <c r="Z4" s="82" t="str">
        <f>HYPERLINK("https://twitter.com/#!/marketingtweetx/status/1512804504990846978")</f>
        <v>https://twitter.com/#!/marketingtweetx/status/1512804504990846978</v>
      </c>
      <c r="AA4" s="79"/>
      <c r="AB4" s="79"/>
      <c r="AC4" s="83" t="s">
        <v>360</v>
      </c>
      <c r="AD4" s="79"/>
      <c r="AE4" s="79" t="b">
        <v>0</v>
      </c>
      <c r="AF4" s="79">
        <v>0</v>
      </c>
      <c r="AG4" s="83" t="s">
        <v>410</v>
      </c>
      <c r="AH4" s="79" t="b">
        <v>1</v>
      </c>
      <c r="AI4" s="79" t="s">
        <v>411</v>
      </c>
      <c r="AJ4" s="79"/>
      <c r="AK4" s="83" t="s">
        <v>412</v>
      </c>
      <c r="AL4" s="79" t="b">
        <v>0</v>
      </c>
      <c r="AM4" s="79">
        <v>1</v>
      </c>
      <c r="AN4" s="83" t="s">
        <v>380</v>
      </c>
      <c r="AO4" s="83" t="s">
        <v>413</v>
      </c>
      <c r="AP4" s="79" t="b">
        <v>0</v>
      </c>
      <c r="AQ4" s="83" t="s">
        <v>380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3.8461538461538463</v>
      </c>
      <c r="BH4" s="49">
        <v>0</v>
      </c>
      <c r="BI4" s="50">
        <v>0</v>
      </c>
      <c r="BJ4" s="49">
        <v>0</v>
      </c>
      <c r="BK4" s="50">
        <v>0</v>
      </c>
      <c r="BL4" s="49">
        <v>25</v>
      </c>
      <c r="BM4" s="50">
        <v>96.15384615384616</v>
      </c>
      <c r="BN4" s="49">
        <v>26</v>
      </c>
    </row>
    <row r="5" spans="1:66" ht="15">
      <c r="A5" s="64" t="s">
        <v>215</v>
      </c>
      <c r="B5" s="64" t="s">
        <v>219</v>
      </c>
      <c r="C5" s="65" t="s">
        <v>8301</v>
      </c>
      <c r="D5" s="66">
        <v>3</v>
      </c>
      <c r="E5" s="67" t="s">
        <v>132</v>
      </c>
      <c r="F5" s="68">
        <v>35</v>
      </c>
      <c r="G5" s="65"/>
      <c r="H5" s="69"/>
      <c r="I5" s="70"/>
      <c r="J5" s="70"/>
      <c r="K5" s="35" t="s">
        <v>65</v>
      </c>
      <c r="L5" s="77">
        <v>5</v>
      </c>
      <c r="M5" s="77"/>
      <c r="N5" s="72"/>
      <c r="O5" s="79" t="s">
        <v>243</v>
      </c>
      <c r="P5" s="81">
        <v>44663.64607638889</v>
      </c>
      <c r="Q5" s="79" t="s">
        <v>245</v>
      </c>
      <c r="R5" s="79"/>
      <c r="S5" s="79"/>
      <c r="T5" s="79"/>
      <c r="U5" s="79"/>
      <c r="V5" s="82" t="str">
        <f>HYPERLINK("http://pbs.twimg.com/profile_images/1284861062895075334/6eKOLrFY_normal.jpg")</f>
        <v>http://pbs.twimg.com/profile_images/1284861062895075334/6eKOLrFY_normal.jpg</v>
      </c>
      <c r="W5" s="81">
        <v>44663.64607638889</v>
      </c>
      <c r="X5" s="86">
        <v>44663</v>
      </c>
      <c r="Y5" s="83" t="s">
        <v>334</v>
      </c>
      <c r="Z5" s="82" t="str">
        <f>HYPERLINK("https://twitter.com/#!/anasebrahem/status/1513902347256279042")</f>
        <v>https://twitter.com/#!/anasebrahem/status/1513902347256279042</v>
      </c>
      <c r="AA5" s="79"/>
      <c r="AB5" s="79"/>
      <c r="AC5" s="83" t="s">
        <v>361</v>
      </c>
      <c r="AD5" s="79"/>
      <c r="AE5" s="79" t="b">
        <v>0</v>
      </c>
      <c r="AF5" s="79">
        <v>0</v>
      </c>
      <c r="AG5" s="83" t="s">
        <v>410</v>
      </c>
      <c r="AH5" s="79" t="b">
        <v>1</v>
      </c>
      <c r="AI5" s="79" t="s">
        <v>411</v>
      </c>
      <c r="AJ5" s="79"/>
      <c r="AK5" s="83" t="s">
        <v>412</v>
      </c>
      <c r="AL5" s="79" t="b">
        <v>0</v>
      </c>
      <c r="AM5" s="79">
        <v>2</v>
      </c>
      <c r="AN5" s="83" t="s">
        <v>380</v>
      </c>
      <c r="AO5" s="83" t="s">
        <v>414</v>
      </c>
      <c r="AP5" s="79" t="b">
        <v>0</v>
      </c>
      <c r="AQ5" s="83" t="s">
        <v>380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219</v>
      </c>
      <c r="C6" s="65" t="s">
        <v>8301</v>
      </c>
      <c r="D6" s="66">
        <v>3</v>
      </c>
      <c r="E6" s="67" t="s">
        <v>132</v>
      </c>
      <c r="F6" s="68">
        <v>35</v>
      </c>
      <c r="G6" s="65"/>
      <c r="H6" s="69"/>
      <c r="I6" s="70"/>
      <c r="J6" s="70"/>
      <c r="K6" s="35" t="s">
        <v>65</v>
      </c>
      <c r="L6" s="77">
        <v>6</v>
      </c>
      <c r="M6" s="77"/>
      <c r="N6" s="72"/>
      <c r="O6" s="79" t="s">
        <v>242</v>
      </c>
      <c r="P6" s="81">
        <v>44663.64607638889</v>
      </c>
      <c r="Q6" s="79" t="s">
        <v>245</v>
      </c>
      <c r="R6" s="79"/>
      <c r="S6" s="79"/>
      <c r="T6" s="79"/>
      <c r="U6" s="79"/>
      <c r="V6" s="82" t="str">
        <f>HYPERLINK("http://pbs.twimg.com/profile_images/1284861062895075334/6eKOLrFY_normal.jpg")</f>
        <v>http://pbs.twimg.com/profile_images/1284861062895075334/6eKOLrFY_normal.jpg</v>
      </c>
      <c r="W6" s="81">
        <v>44663.64607638889</v>
      </c>
      <c r="X6" s="86">
        <v>44663</v>
      </c>
      <c r="Y6" s="83" t="s">
        <v>334</v>
      </c>
      <c r="Z6" s="82" t="str">
        <f>HYPERLINK("https://twitter.com/#!/anasebrahem/status/1513902347256279042")</f>
        <v>https://twitter.com/#!/anasebrahem/status/1513902347256279042</v>
      </c>
      <c r="AA6" s="79"/>
      <c r="AB6" s="79"/>
      <c r="AC6" s="83" t="s">
        <v>361</v>
      </c>
      <c r="AD6" s="79"/>
      <c r="AE6" s="79" t="b">
        <v>0</v>
      </c>
      <c r="AF6" s="79">
        <v>0</v>
      </c>
      <c r="AG6" s="83" t="s">
        <v>410</v>
      </c>
      <c r="AH6" s="79" t="b">
        <v>1</v>
      </c>
      <c r="AI6" s="79" t="s">
        <v>411</v>
      </c>
      <c r="AJ6" s="79"/>
      <c r="AK6" s="83" t="s">
        <v>412</v>
      </c>
      <c r="AL6" s="79" t="b">
        <v>0</v>
      </c>
      <c r="AM6" s="79">
        <v>2</v>
      </c>
      <c r="AN6" s="83" t="s">
        <v>380</v>
      </c>
      <c r="AO6" s="83" t="s">
        <v>414</v>
      </c>
      <c r="AP6" s="79" t="b">
        <v>0</v>
      </c>
      <c r="AQ6" s="83" t="s">
        <v>380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216</v>
      </c>
      <c r="B7" s="64" t="s">
        <v>220</v>
      </c>
      <c r="C7" s="65" t="s">
        <v>8301</v>
      </c>
      <c r="D7" s="66">
        <v>3</v>
      </c>
      <c r="E7" s="67" t="s">
        <v>132</v>
      </c>
      <c r="F7" s="68">
        <v>35</v>
      </c>
      <c r="G7" s="65"/>
      <c r="H7" s="69"/>
      <c r="I7" s="70"/>
      <c r="J7" s="70"/>
      <c r="K7" s="35" t="s">
        <v>65</v>
      </c>
      <c r="L7" s="77">
        <v>7</v>
      </c>
      <c r="M7" s="77"/>
      <c r="N7" s="72"/>
      <c r="O7" s="79" t="s">
        <v>244</v>
      </c>
      <c r="P7" s="81">
        <v>44625.60612268518</v>
      </c>
      <c r="Q7" s="79" t="s">
        <v>246</v>
      </c>
      <c r="R7" s="82" t="str">
        <f>HYPERLINK("https://nodexlgraphgallery.org/Pages/Graph.aspx?graphID=272536")</f>
        <v>https://nodexlgraphgallery.org/Pages/Graph.aspx?graphID=272536</v>
      </c>
      <c r="S7" s="79" t="s">
        <v>317</v>
      </c>
      <c r="T7" s="83" t="s">
        <v>322</v>
      </c>
      <c r="U7" s="79"/>
      <c r="V7" s="82" t="str">
        <f aca="true" t="shared" si="0" ref="V7:V38">HYPERLINK("http://pbs.twimg.com/profile_images/1443845612445839401/cczEDG9W_normal.jpg")</f>
        <v>http://pbs.twimg.com/profile_images/1443845612445839401/cczEDG9W_normal.jpg</v>
      </c>
      <c r="W7" s="81">
        <v>44625.60612268518</v>
      </c>
      <c r="X7" s="86">
        <v>44625</v>
      </c>
      <c r="Y7" s="83" t="s">
        <v>335</v>
      </c>
      <c r="Z7" s="82" t="str">
        <f>HYPERLINK("https://twitter.com/#!/this0499154500/status/1500117129982623751")</f>
        <v>https://twitter.com/#!/this0499154500/status/1500117129982623751</v>
      </c>
      <c r="AA7" s="79"/>
      <c r="AB7" s="79"/>
      <c r="AC7" s="83" t="s">
        <v>362</v>
      </c>
      <c r="AD7" s="79"/>
      <c r="AE7" s="79" t="b">
        <v>0</v>
      </c>
      <c r="AF7" s="79">
        <v>0</v>
      </c>
      <c r="AG7" s="83" t="s">
        <v>410</v>
      </c>
      <c r="AH7" s="79" t="b">
        <v>0</v>
      </c>
      <c r="AI7" s="79" t="s">
        <v>411</v>
      </c>
      <c r="AJ7" s="79"/>
      <c r="AK7" s="83" t="s">
        <v>410</v>
      </c>
      <c r="AL7" s="79" t="b">
        <v>0</v>
      </c>
      <c r="AM7" s="79">
        <v>1</v>
      </c>
      <c r="AN7" s="83" t="s">
        <v>410</v>
      </c>
      <c r="AO7" s="83" t="s">
        <v>415</v>
      </c>
      <c r="AP7" s="79" t="b">
        <v>0</v>
      </c>
      <c r="AQ7" s="83" t="s">
        <v>362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221</v>
      </c>
      <c r="C8" s="65" t="s">
        <v>8301</v>
      </c>
      <c r="D8" s="66">
        <v>3</v>
      </c>
      <c r="E8" s="67" t="s">
        <v>132</v>
      </c>
      <c r="F8" s="68">
        <v>35</v>
      </c>
      <c r="G8" s="65"/>
      <c r="H8" s="69"/>
      <c r="I8" s="70"/>
      <c r="J8" s="70"/>
      <c r="K8" s="35" t="s">
        <v>65</v>
      </c>
      <c r="L8" s="77">
        <v>8</v>
      </c>
      <c r="M8" s="77"/>
      <c r="N8" s="72"/>
      <c r="O8" s="79" t="s">
        <v>243</v>
      </c>
      <c r="P8" s="81">
        <v>44625.640752314815</v>
      </c>
      <c r="Q8" s="79" t="s">
        <v>247</v>
      </c>
      <c r="R8" s="82" t="str">
        <f>HYPERLINK("https://nodexlgraphgallery.org/Pages/Graph.aspx?graphID=272536")</f>
        <v>https://nodexlgraphgallery.org/Pages/Graph.aspx?graphID=272536</v>
      </c>
      <c r="S8" s="79" t="s">
        <v>317</v>
      </c>
      <c r="T8" s="83" t="s">
        <v>323</v>
      </c>
      <c r="U8" s="79"/>
      <c r="V8" s="82" t="str">
        <f t="shared" si="0"/>
        <v>http://pbs.twimg.com/profile_images/1443845612445839401/cczEDG9W_normal.jpg</v>
      </c>
      <c r="W8" s="81">
        <v>44625.640752314815</v>
      </c>
      <c r="X8" s="86">
        <v>44625</v>
      </c>
      <c r="Y8" s="83" t="s">
        <v>336</v>
      </c>
      <c r="Z8" s="82" t="str">
        <f>HYPERLINK("https://twitter.com/#!/this0499154500/status/1500129679071756293")</f>
        <v>https://twitter.com/#!/this0499154500/status/1500129679071756293</v>
      </c>
      <c r="AA8" s="79"/>
      <c r="AB8" s="79"/>
      <c r="AC8" s="83" t="s">
        <v>363</v>
      </c>
      <c r="AD8" s="79"/>
      <c r="AE8" s="79" t="b">
        <v>0</v>
      </c>
      <c r="AF8" s="79">
        <v>0</v>
      </c>
      <c r="AG8" s="83" t="s">
        <v>410</v>
      </c>
      <c r="AH8" s="79" t="b">
        <v>0</v>
      </c>
      <c r="AI8" s="79" t="s">
        <v>411</v>
      </c>
      <c r="AJ8" s="79"/>
      <c r="AK8" s="83" t="s">
        <v>410</v>
      </c>
      <c r="AL8" s="79" t="b">
        <v>0</v>
      </c>
      <c r="AM8" s="79">
        <v>1</v>
      </c>
      <c r="AN8" s="83" t="s">
        <v>362</v>
      </c>
      <c r="AO8" s="83" t="s">
        <v>415</v>
      </c>
      <c r="AP8" s="79" t="b">
        <v>0</v>
      </c>
      <c r="AQ8" s="83" t="s">
        <v>362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222</v>
      </c>
      <c r="C9" s="65" t="s">
        <v>8301</v>
      </c>
      <c r="D9" s="66">
        <v>3</v>
      </c>
      <c r="E9" s="67" t="s">
        <v>132</v>
      </c>
      <c r="F9" s="68">
        <v>35</v>
      </c>
      <c r="G9" s="65"/>
      <c r="H9" s="69"/>
      <c r="I9" s="70"/>
      <c r="J9" s="70"/>
      <c r="K9" s="35" t="s">
        <v>65</v>
      </c>
      <c r="L9" s="77">
        <v>9</v>
      </c>
      <c r="M9" s="77"/>
      <c r="N9" s="72"/>
      <c r="O9" s="79" t="s">
        <v>244</v>
      </c>
      <c r="P9" s="81">
        <v>44625.60612268518</v>
      </c>
      <c r="Q9" s="79" t="s">
        <v>246</v>
      </c>
      <c r="R9" s="82" t="str">
        <f>HYPERLINK("https://nodexlgraphgallery.org/Pages/Graph.aspx?graphID=272536")</f>
        <v>https://nodexlgraphgallery.org/Pages/Graph.aspx?graphID=272536</v>
      </c>
      <c r="S9" s="79" t="s">
        <v>317</v>
      </c>
      <c r="T9" s="83" t="s">
        <v>322</v>
      </c>
      <c r="U9" s="79"/>
      <c r="V9" s="82" t="str">
        <f t="shared" si="0"/>
        <v>http://pbs.twimg.com/profile_images/1443845612445839401/cczEDG9W_normal.jpg</v>
      </c>
      <c r="W9" s="81">
        <v>44625.60612268518</v>
      </c>
      <c r="X9" s="86">
        <v>44625</v>
      </c>
      <c r="Y9" s="83" t="s">
        <v>335</v>
      </c>
      <c r="Z9" s="82" t="str">
        <f>HYPERLINK("https://twitter.com/#!/this0499154500/status/1500117129982623751")</f>
        <v>https://twitter.com/#!/this0499154500/status/1500117129982623751</v>
      </c>
      <c r="AA9" s="79"/>
      <c r="AB9" s="79"/>
      <c r="AC9" s="83" t="s">
        <v>362</v>
      </c>
      <c r="AD9" s="79"/>
      <c r="AE9" s="79" t="b">
        <v>0</v>
      </c>
      <c r="AF9" s="79">
        <v>0</v>
      </c>
      <c r="AG9" s="83" t="s">
        <v>410</v>
      </c>
      <c r="AH9" s="79" t="b">
        <v>0</v>
      </c>
      <c r="AI9" s="79" t="s">
        <v>411</v>
      </c>
      <c r="AJ9" s="79"/>
      <c r="AK9" s="83" t="s">
        <v>410</v>
      </c>
      <c r="AL9" s="79" t="b">
        <v>0</v>
      </c>
      <c r="AM9" s="79">
        <v>1</v>
      </c>
      <c r="AN9" s="83" t="s">
        <v>410</v>
      </c>
      <c r="AO9" s="83" t="s">
        <v>415</v>
      </c>
      <c r="AP9" s="79" t="b">
        <v>0</v>
      </c>
      <c r="AQ9" s="83" t="s">
        <v>362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222</v>
      </c>
      <c r="C10" s="65" t="s">
        <v>8301</v>
      </c>
      <c r="D10" s="66">
        <v>3</v>
      </c>
      <c r="E10" s="67" t="s">
        <v>132</v>
      </c>
      <c r="F10" s="68">
        <v>35</v>
      </c>
      <c r="G10" s="65"/>
      <c r="H10" s="69"/>
      <c r="I10" s="70"/>
      <c r="J10" s="70"/>
      <c r="K10" s="35" t="s">
        <v>65</v>
      </c>
      <c r="L10" s="77">
        <v>10</v>
      </c>
      <c r="M10" s="77"/>
      <c r="N10" s="72"/>
      <c r="O10" s="79" t="s">
        <v>243</v>
      </c>
      <c r="P10" s="81">
        <v>44625.640752314815</v>
      </c>
      <c r="Q10" s="79" t="s">
        <v>247</v>
      </c>
      <c r="R10" s="82" t="str">
        <f>HYPERLINK("https://nodexlgraphgallery.org/Pages/Graph.aspx?graphID=272536")</f>
        <v>https://nodexlgraphgallery.org/Pages/Graph.aspx?graphID=272536</v>
      </c>
      <c r="S10" s="79" t="s">
        <v>317</v>
      </c>
      <c r="T10" s="83" t="s">
        <v>323</v>
      </c>
      <c r="U10" s="79"/>
      <c r="V10" s="82" t="str">
        <f t="shared" si="0"/>
        <v>http://pbs.twimg.com/profile_images/1443845612445839401/cczEDG9W_normal.jpg</v>
      </c>
      <c r="W10" s="81">
        <v>44625.640752314815</v>
      </c>
      <c r="X10" s="86">
        <v>44625</v>
      </c>
      <c r="Y10" s="83" t="s">
        <v>336</v>
      </c>
      <c r="Z10" s="82" t="str">
        <f>HYPERLINK("https://twitter.com/#!/this0499154500/status/1500129679071756293")</f>
        <v>https://twitter.com/#!/this0499154500/status/1500129679071756293</v>
      </c>
      <c r="AA10" s="79"/>
      <c r="AB10" s="79"/>
      <c r="AC10" s="83" t="s">
        <v>363</v>
      </c>
      <c r="AD10" s="79"/>
      <c r="AE10" s="79" t="b">
        <v>0</v>
      </c>
      <c r="AF10" s="79">
        <v>0</v>
      </c>
      <c r="AG10" s="83" t="s">
        <v>410</v>
      </c>
      <c r="AH10" s="79" t="b">
        <v>0</v>
      </c>
      <c r="AI10" s="79" t="s">
        <v>411</v>
      </c>
      <c r="AJ10" s="79"/>
      <c r="AK10" s="83" t="s">
        <v>410</v>
      </c>
      <c r="AL10" s="79" t="b">
        <v>0</v>
      </c>
      <c r="AM10" s="79">
        <v>1</v>
      </c>
      <c r="AN10" s="83" t="s">
        <v>362</v>
      </c>
      <c r="AO10" s="83" t="s">
        <v>415</v>
      </c>
      <c r="AP10" s="79" t="b">
        <v>0</v>
      </c>
      <c r="AQ10" s="83" t="s">
        <v>362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222</v>
      </c>
      <c r="C11" s="65" t="s">
        <v>8301</v>
      </c>
      <c r="D11" s="66">
        <v>3</v>
      </c>
      <c r="E11" s="67" t="s">
        <v>132</v>
      </c>
      <c r="F11" s="68">
        <v>35</v>
      </c>
      <c r="G11" s="65"/>
      <c r="H11" s="69"/>
      <c r="I11" s="70"/>
      <c r="J11" s="70"/>
      <c r="K11" s="35" t="s">
        <v>65</v>
      </c>
      <c r="L11" s="77">
        <v>11</v>
      </c>
      <c r="M11" s="77"/>
      <c r="N11" s="72"/>
      <c r="O11" s="79" t="s">
        <v>244</v>
      </c>
      <c r="P11" s="81">
        <v>44632.73615740741</v>
      </c>
      <c r="Q11" s="79" t="s">
        <v>248</v>
      </c>
      <c r="R11" s="82" t="str">
        <f>HYPERLINK("https://nodexlgraphgallery.org/Pages/Graph.aspx?graphID=272958")</f>
        <v>https://nodexlgraphgallery.org/Pages/Graph.aspx?graphID=272958</v>
      </c>
      <c r="S11" s="79" t="s">
        <v>317</v>
      </c>
      <c r="T11" s="83" t="s">
        <v>324</v>
      </c>
      <c r="U11" s="79"/>
      <c r="V11" s="82" t="str">
        <f t="shared" si="0"/>
        <v>http://pbs.twimg.com/profile_images/1443845612445839401/cczEDG9W_normal.jpg</v>
      </c>
      <c r="W11" s="81">
        <v>44632.73615740741</v>
      </c>
      <c r="X11" s="86">
        <v>44632</v>
      </c>
      <c r="Y11" s="83" t="s">
        <v>337</v>
      </c>
      <c r="Z11" s="82" t="str">
        <f>HYPERLINK("https://twitter.com/#!/this0499154500/status/1502700969787805697")</f>
        <v>https://twitter.com/#!/this0499154500/status/1502700969787805697</v>
      </c>
      <c r="AA11" s="79"/>
      <c r="AB11" s="79"/>
      <c r="AC11" s="83" t="s">
        <v>364</v>
      </c>
      <c r="AD11" s="79"/>
      <c r="AE11" s="79" t="b">
        <v>0</v>
      </c>
      <c r="AF11" s="79">
        <v>0</v>
      </c>
      <c r="AG11" s="83" t="s">
        <v>410</v>
      </c>
      <c r="AH11" s="79" t="b">
        <v>0</v>
      </c>
      <c r="AI11" s="79" t="s">
        <v>411</v>
      </c>
      <c r="AJ11" s="79"/>
      <c r="AK11" s="83" t="s">
        <v>410</v>
      </c>
      <c r="AL11" s="79" t="b">
        <v>0</v>
      </c>
      <c r="AM11" s="79">
        <v>0</v>
      </c>
      <c r="AN11" s="83" t="s">
        <v>410</v>
      </c>
      <c r="AO11" s="83" t="s">
        <v>415</v>
      </c>
      <c r="AP11" s="79" t="b">
        <v>0</v>
      </c>
      <c r="AQ11" s="83" t="s">
        <v>364</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223</v>
      </c>
      <c r="C12" s="65" t="s">
        <v>8302</v>
      </c>
      <c r="D12" s="66">
        <v>5.333333333333334</v>
      </c>
      <c r="E12" s="67" t="s">
        <v>136</v>
      </c>
      <c r="F12" s="68">
        <v>27.333333333333332</v>
      </c>
      <c r="G12" s="65"/>
      <c r="H12" s="69"/>
      <c r="I12" s="70"/>
      <c r="J12" s="70"/>
      <c r="K12" s="35" t="s">
        <v>65</v>
      </c>
      <c r="L12" s="77">
        <v>12</v>
      </c>
      <c r="M12" s="77"/>
      <c r="N12" s="72"/>
      <c r="O12" s="79" t="s">
        <v>244</v>
      </c>
      <c r="P12" s="81">
        <v>44625.60612268518</v>
      </c>
      <c r="Q12" s="79" t="s">
        <v>246</v>
      </c>
      <c r="R12" s="82" t="str">
        <f>HYPERLINK("https://nodexlgraphgallery.org/Pages/Graph.aspx?graphID=272536")</f>
        <v>https://nodexlgraphgallery.org/Pages/Graph.aspx?graphID=272536</v>
      </c>
      <c r="S12" s="79" t="s">
        <v>317</v>
      </c>
      <c r="T12" s="83" t="s">
        <v>322</v>
      </c>
      <c r="U12" s="79"/>
      <c r="V12" s="82" t="str">
        <f t="shared" si="0"/>
        <v>http://pbs.twimg.com/profile_images/1443845612445839401/cczEDG9W_normal.jpg</v>
      </c>
      <c r="W12" s="81">
        <v>44625.60612268518</v>
      </c>
      <c r="X12" s="86">
        <v>44625</v>
      </c>
      <c r="Y12" s="83" t="s">
        <v>335</v>
      </c>
      <c r="Z12" s="82" t="str">
        <f>HYPERLINK("https://twitter.com/#!/this0499154500/status/1500117129982623751")</f>
        <v>https://twitter.com/#!/this0499154500/status/1500117129982623751</v>
      </c>
      <c r="AA12" s="79"/>
      <c r="AB12" s="79"/>
      <c r="AC12" s="83" t="s">
        <v>362</v>
      </c>
      <c r="AD12" s="79"/>
      <c r="AE12" s="79" t="b">
        <v>0</v>
      </c>
      <c r="AF12" s="79">
        <v>0</v>
      </c>
      <c r="AG12" s="83" t="s">
        <v>410</v>
      </c>
      <c r="AH12" s="79" t="b">
        <v>0</v>
      </c>
      <c r="AI12" s="79" t="s">
        <v>411</v>
      </c>
      <c r="AJ12" s="79"/>
      <c r="AK12" s="83" t="s">
        <v>410</v>
      </c>
      <c r="AL12" s="79" t="b">
        <v>0</v>
      </c>
      <c r="AM12" s="79">
        <v>1</v>
      </c>
      <c r="AN12" s="83" t="s">
        <v>410</v>
      </c>
      <c r="AO12" s="83" t="s">
        <v>415</v>
      </c>
      <c r="AP12" s="79" t="b">
        <v>0</v>
      </c>
      <c r="AQ12" s="83" t="s">
        <v>362</v>
      </c>
      <c r="AR12" s="79" t="s">
        <v>176</v>
      </c>
      <c r="AS12" s="79">
        <v>0</v>
      </c>
      <c r="AT12" s="79">
        <v>0</v>
      </c>
      <c r="AU12" s="79"/>
      <c r="AV12" s="79"/>
      <c r="AW12" s="79"/>
      <c r="AX12" s="79"/>
      <c r="AY12" s="79"/>
      <c r="AZ12" s="79"/>
      <c r="BA12" s="79"/>
      <c r="BB12" s="79"/>
      <c r="BC12">
        <v>7</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223</v>
      </c>
      <c r="C13" s="65" t="s">
        <v>8302</v>
      </c>
      <c r="D13" s="66">
        <v>5.333333333333334</v>
      </c>
      <c r="E13" s="67" t="s">
        <v>136</v>
      </c>
      <c r="F13" s="68">
        <v>27.333333333333332</v>
      </c>
      <c r="G13" s="65"/>
      <c r="H13" s="69"/>
      <c r="I13" s="70"/>
      <c r="J13" s="70"/>
      <c r="K13" s="35" t="s">
        <v>65</v>
      </c>
      <c r="L13" s="77">
        <v>13</v>
      </c>
      <c r="M13" s="77"/>
      <c r="N13" s="72"/>
      <c r="O13" s="79" t="s">
        <v>244</v>
      </c>
      <c r="P13" s="81">
        <v>44632.73615740741</v>
      </c>
      <c r="Q13" s="79" t="s">
        <v>248</v>
      </c>
      <c r="R13" s="82" t="str">
        <f>HYPERLINK("https://nodexlgraphgallery.org/Pages/Graph.aspx?graphID=272958")</f>
        <v>https://nodexlgraphgallery.org/Pages/Graph.aspx?graphID=272958</v>
      </c>
      <c r="S13" s="79" t="s">
        <v>317</v>
      </c>
      <c r="T13" s="83" t="s">
        <v>324</v>
      </c>
      <c r="U13" s="79"/>
      <c r="V13" s="82" t="str">
        <f t="shared" si="0"/>
        <v>http://pbs.twimg.com/profile_images/1443845612445839401/cczEDG9W_normal.jpg</v>
      </c>
      <c r="W13" s="81">
        <v>44632.73615740741</v>
      </c>
      <c r="X13" s="86">
        <v>44632</v>
      </c>
      <c r="Y13" s="83" t="s">
        <v>337</v>
      </c>
      <c r="Z13" s="82" t="str">
        <f>HYPERLINK("https://twitter.com/#!/this0499154500/status/1502700969787805697")</f>
        <v>https://twitter.com/#!/this0499154500/status/1502700969787805697</v>
      </c>
      <c r="AA13" s="79"/>
      <c r="AB13" s="79"/>
      <c r="AC13" s="83" t="s">
        <v>364</v>
      </c>
      <c r="AD13" s="79"/>
      <c r="AE13" s="79" t="b">
        <v>0</v>
      </c>
      <c r="AF13" s="79">
        <v>0</v>
      </c>
      <c r="AG13" s="83" t="s">
        <v>410</v>
      </c>
      <c r="AH13" s="79" t="b">
        <v>0</v>
      </c>
      <c r="AI13" s="79" t="s">
        <v>411</v>
      </c>
      <c r="AJ13" s="79"/>
      <c r="AK13" s="83" t="s">
        <v>410</v>
      </c>
      <c r="AL13" s="79" t="b">
        <v>0</v>
      </c>
      <c r="AM13" s="79">
        <v>0</v>
      </c>
      <c r="AN13" s="83" t="s">
        <v>410</v>
      </c>
      <c r="AO13" s="83" t="s">
        <v>415</v>
      </c>
      <c r="AP13" s="79" t="b">
        <v>0</v>
      </c>
      <c r="AQ13" s="83" t="s">
        <v>364</v>
      </c>
      <c r="AR13" s="79" t="s">
        <v>176</v>
      </c>
      <c r="AS13" s="79">
        <v>0</v>
      </c>
      <c r="AT13" s="79">
        <v>0</v>
      </c>
      <c r="AU13" s="79"/>
      <c r="AV13" s="79"/>
      <c r="AW13" s="79"/>
      <c r="AX13" s="79"/>
      <c r="AY13" s="79"/>
      <c r="AZ13" s="79"/>
      <c r="BA13" s="79"/>
      <c r="BB13" s="79"/>
      <c r="BC13">
        <v>7</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223</v>
      </c>
      <c r="C14" s="65" t="s">
        <v>8302</v>
      </c>
      <c r="D14" s="66">
        <v>5.333333333333334</v>
      </c>
      <c r="E14" s="67" t="s">
        <v>136</v>
      </c>
      <c r="F14" s="68">
        <v>27.333333333333332</v>
      </c>
      <c r="G14" s="65"/>
      <c r="H14" s="69"/>
      <c r="I14" s="70"/>
      <c r="J14" s="70"/>
      <c r="K14" s="35" t="s">
        <v>65</v>
      </c>
      <c r="L14" s="77">
        <v>14</v>
      </c>
      <c r="M14" s="77"/>
      <c r="N14" s="72"/>
      <c r="O14" s="79" t="s">
        <v>244</v>
      </c>
      <c r="P14" s="81">
        <v>44653.8109375</v>
      </c>
      <c r="Q14" s="79" t="s">
        <v>249</v>
      </c>
      <c r="R14" s="82" t="str">
        <f>HYPERLINK("https://nodexlgraphgallery.org/Pages/Graph.aspx?graphID=274172")</f>
        <v>https://nodexlgraphgallery.org/Pages/Graph.aspx?graphID=274172</v>
      </c>
      <c r="S14" s="79" t="s">
        <v>317</v>
      </c>
      <c r="T14" s="83" t="s">
        <v>324</v>
      </c>
      <c r="U14" s="79"/>
      <c r="V14" s="82" t="str">
        <f t="shared" si="0"/>
        <v>http://pbs.twimg.com/profile_images/1443845612445839401/cczEDG9W_normal.jpg</v>
      </c>
      <c r="W14" s="81">
        <v>44653.8109375</v>
      </c>
      <c r="X14" s="86">
        <v>44653</v>
      </c>
      <c r="Y14" s="83" t="s">
        <v>338</v>
      </c>
      <c r="Z14" s="82" t="str">
        <f>HYPERLINK("https://twitter.com/#!/this0499154500/status/1510338215504400392")</f>
        <v>https://twitter.com/#!/this0499154500/status/1510338215504400392</v>
      </c>
      <c r="AA14" s="79"/>
      <c r="AB14" s="79"/>
      <c r="AC14" s="83" t="s">
        <v>365</v>
      </c>
      <c r="AD14" s="79"/>
      <c r="AE14" s="79" t="b">
        <v>0</v>
      </c>
      <c r="AF14" s="79">
        <v>1</v>
      </c>
      <c r="AG14" s="83" t="s">
        <v>410</v>
      </c>
      <c r="AH14" s="79" t="b">
        <v>0</v>
      </c>
      <c r="AI14" s="79" t="s">
        <v>411</v>
      </c>
      <c r="AJ14" s="79"/>
      <c r="AK14" s="83" t="s">
        <v>410</v>
      </c>
      <c r="AL14" s="79" t="b">
        <v>0</v>
      </c>
      <c r="AM14" s="79">
        <v>0</v>
      </c>
      <c r="AN14" s="83" t="s">
        <v>410</v>
      </c>
      <c r="AO14" s="83" t="s">
        <v>415</v>
      </c>
      <c r="AP14" s="79" t="b">
        <v>0</v>
      </c>
      <c r="AQ14" s="83" t="s">
        <v>365</v>
      </c>
      <c r="AR14" s="79" t="s">
        <v>176</v>
      </c>
      <c r="AS14" s="79">
        <v>0</v>
      </c>
      <c r="AT14" s="79">
        <v>0</v>
      </c>
      <c r="AU14" s="79"/>
      <c r="AV14" s="79"/>
      <c r="AW14" s="79"/>
      <c r="AX14" s="79"/>
      <c r="AY14" s="79"/>
      <c r="AZ14" s="79"/>
      <c r="BA14" s="79"/>
      <c r="BB14" s="79"/>
      <c r="BC14">
        <v>7</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223</v>
      </c>
      <c r="C15" s="65" t="s">
        <v>8302</v>
      </c>
      <c r="D15" s="66">
        <v>5.333333333333334</v>
      </c>
      <c r="E15" s="67" t="s">
        <v>136</v>
      </c>
      <c r="F15" s="68">
        <v>27.333333333333332</v>
      </c>
      <c r="G15" s="65"/>
      <c r="H15" s="69"/>
      <c r="I15" s="70"/>
      <c r="J15" s="70"/>
      <c r="K15" s="35" t="s">
        <v>65</v>
      </c>
      <c r="L15" s="77">
        <v>15</v>
      </c>
      <c r="M15" s="77"/>
      <c r="N15" s="72"/>
      <c r="O15" s="79" t="s">
        <v>244</v>
      </c>
      <c r="P15" s="81">
        <v>44660.49177083333</v>
      </c>
      <c r="Q15" s="79" t="s">
        <v>250</v>
      </c>
      <c r="R15" s="82" t="str">
        <f>HYPERLINK("https://nodexlgraphgallery.org/Pages/Graph.aspx?graphID=274551")</f>
        <v>https://nodexlgraphgallery.org/Pages/Graph.aspx?graphID=274551</v>
      </c>
      <c r="S15" s="79" t="s">
        <v>317</v>
      </c>
      <c r="T15" s="83" t="s">
        <v>324</v>
      </c>
      <c r="U15" s="79"/>
      <c r="V15" s="82" t="str">
        <f t="shared" si="0"/>
        <v>http://pbs.twimg.com/profile_images/1443845612445839401/cczEDG9W_normal.jpg</v>
      </c>
      <c r="W15" s="81">
        <v>44660.49177083333</v>
      </c>
      <c r="X15" s="86">
        <v>44660</v>
      </c>
      <c r="Y15" s="83" t="s">
        <v>339</v>
      </c>
      <c r="Z15" s="82" t="str">
        <f>HYPERLINK("https://twitter.com/#!/this0499154500/status/1512759267618607104")</f>
        <v>https://twitter.com/#!/this0499154500/status/1512759267618607104</v>
      </c>
      <c r="AA15" s="79"/>
      <c r="AB15" s="79"/>
      <c r="AC15" s="83" t="s">
        <v>366</v>
      </c>
      <c r="AD15" s="79"/>
      <c r="AE15" s="79" t="b">
        <v>0</v>
      </c>
      <c r="AF15" s="79">
        <v>0</v>
      </c>
      <c r="AG15" s="83" t="s">
        <v>410</v>
      </c>
      <c r="AH15" s="79" t="b">
        <v>0</v>
      </c>
      <c r="AI15" s="79" t="s">
        <v>411</v>
      </c>
      <c r="AJ15" s="79"/>
      <c r="AK15" s="83" t="s">
        <v>410</v>
      </c>
      <c r="AL15" s="79" t="b">
        <v>0</v>
      </c>
      <c r="AM15" s="79">
        <v>0</v>
      </c>
      <c r="AN15" s="83" t="s">
        <v>410</v>
      </c>
      <c r="AO15" s="83" t="s">
        <v>415</v>
      </c>
      <c r="AP15" s="79" t="b">
        <v>0</v>
      </c>
      <c r="AQ15" s="83" t="s">
        <v>366</v>
      </c>
      <c r="AR15" s="79" t="s">
        <v>176</v>
      </c>
      <c r="AS15" s="79">
        <v>0</v>
      </c>
      <c r="AT15" s="79">
        <v>0</v>
      </c>
      <c r="AU15" s="79"/>
      <c r="AV15" s="79"/>
      <c r="AW15" s="79"/>
      <c r="AX15" s="79"/>
      <c r="AY15" s="79"/>
      <c r="AZ15" s="79"/>
      <c r="BA15" s="79"/>
      <c r="BB15" s="79"/>
      <c r="BC15">
        <v>7</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223</v>
      </c>
      <c r="C16" s="65" t="s">
        <v>8302</v>
      </c>
      <c r="D16" s="66">
        <v>5.333333333333334</v>
      </c>
      <c r="E16" s="67" t="s">
        <v>136</v>
      </c>
      <c r="F16" s="68">
        <v>27.333333333333332</v>
      </c>
      <c r="G16" s="65"/>
      <c r="H16" s="69"/>
      <c r="I16" s="70"/>
      <c r="J16" s="70"/>
      <c r="K16" s="35" t="s">
        <v>65</v>
      </c>
      <c r="L16" s="77">
        <v>16</v>
      </c>
      <c r="M16" s="77"/>
      <c r="N16" s="72"/>
      <c r="O16" s="79" t="s">
        <v>244</v>
      </c>
      <c r="P16" s="81">
        <v>44667.79832175926</v>
      </c>
      <c r="Q16" s="79" t="s">
        <v>251</v>
      </c>
      <c r="R16" s="82" t="str">
        <f>HYPERLINK("https://nodexlgraphgallery.org/Pages/Graph.aspx?graphID=274863")</f>
        <v>https://nodexlgraphgallery.org/Pages/Graph.aspx?graphID=274863</v>
      </c>
      <c r="S16" s="79" t="s">
        <v>317</v>
      </c>
      <c r="T16" s="83" t="s">
        <v>324</v>
      </c>
      <c r="U16" s="79"/>
      <c r="V16" s="82" t="str">
        <f t="shared" si="0"/>
        <v>http://pbs.twimg.com/profile_images/1443845612445839401/cczEDG9W_normal.jpg</v>
      </c>
      <c r="W16" s="81">
        <v>44667.79832175926</v>
      </c>
      <c r="X16" s="86">
        <v>44667</v>
      </c>
      <c r="Y16" s="83" t="s">
        <v>340</v>
      </c>
      <c r="Z16" s="82" t="str">
        <f>HYPERLINK("https://twitter.com/#!/this0499154500/status/1515407072715853830")</f>
        <v>https://twitter.com/#!/this0499154500/status/1515407072715853830</v>
      </c>
      <c r="AA16" s="79"/>
      <c r="AB16" s="79"/>
      <c r="AC16" s="83" t="s">
        <v>367</v>
      </c>
      <c r="AD16" s="79"/>
      <c r="AE16" s="79" t="b">
        <v>0</v>
      </c>
      <c r="AF16" s="79">
        <v>0</v>
      </c>
      <c r="AG16" s="83" t="s">
        <v>410</v>
      </c>
      <c r="AH16" s="79" t="b">
        <v>0</v>
      </c>
      <c r="AI16" s="79" t="s">
        <v>411</v>
      </c>
      <c r="AJ16" s="79"/>
      <c r="AK16" s="83" t="s">
        <v>410</v>
      </c>
      <c r="AL16" s="79" t="b">
        <v>0</v>
      </c>
      <c r="AM16" s="79">
        <v>0</v>
      </c>
      <c r="AN16" s="83" t="s">
        <v>410</v>
      </c>
      <c r="AO16" s="83" t="s">
        <v>415</v>
      </c>
      <c r="AP16" s="79" t="b">
        <v>0</v>
      </c>
      <c r="AQ16" s="83" t="s">
        <v>367</v>
      </c>
      <c r="AR16" s="79" t="s">
        <v>176</v>
      </c>
      <c r="AS16" s="79">
        <v>0</v>
      </c>
      <c r="AT16" s="79">
        <v>0</v>
      </c>
      <c r="AU16" s="79"/>
      <c r="AV16" s="79"/>
      <c r="AW16" s="79"/>
      <c r="AX16" s="79"/>
      <c r="AY16" s="79"/>
      <c r="AZ16" s="79"/>
      <c r="BA16" s="79"/>
      <c r="BB16" s="79"/>
      <c r="BC16">
        <v>7</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223</v>
      </c>
      <c r="C17" s="65" t="s">
        <v>8302</v>
      </c>
      <c r="D17" s="66">
        <v>5.333333333333334</v>
      </c>
      <c r="E17" s="67" t="s">
        <v>136</v>
      </c>
      <c r="F17" s="68">
        <v>27.333333333333332</v>
      </c>
      <c r="G17" s="65"/>
      <c r="H17" s="69"/>
      <c r="I17" s="70"/>
      <c r="J17" s="70"/>
      <c r="K17" s="35" t="s">
        <v>65</v>
      </c>
      <c r="L17" s="77">
        <v>17</v>
      </c>
      <c r="M17" s="77"/>
      <c r="N17" s="72"/>
      <c r="O17" s="79" t="s">
        <v>244</v>
      </c>
      <c r="P17" s="81">
        <v>44674.63425925926</v>
      </c>
      <c r="Q17" s="79" t="s">
        <v>252</v>
      </c>
      <c r="R17" s="82" t="str">
        <f>HYPERLINK("https://nodexlgraphgallery.org/Pages/Graph.aspx?graphID=275388")</f>
        <v>https://nodexlgraphgallery.org/Pages/Graph.aspx?graphID=275388</v>
      </c>
      <c r="S17" s="79" t="s">
        <v>317</v>
      </c>
      <c r="T17" s="83" t="s">
        <v>325</v>
      </c>
      <c r="U17" s="79"/>
      <c r="V17" s="82" t="str">
        <f t="shared" si="0"/>
        <v>http://pbs.twimg.com/profile_images/1443845612445839401/cczEDG9W_normal.jpg</v>
      </c>
      <c r="W17" s="81">
        <v>44674.63425925926</v>
      </c>
      <c r="X17" s="86">
        <v>44674</v>
      </c>
      <c r="Y17" s="83" t="s">
        <v>341</v>
      </c>
      <c r="Z17" s="82" t="str">
        <f>HYPERLINK("https://twitter.com/#!/this0499154500/status/1517884331489964033")</f>
        <v>https://twitter.com/#!/this0499154500/status/1517884331489964033</v>
      </c>
      <c r="AA17" s="79"/>
      <c r="AB17" s="79"/>
      <c r="AC17" s="83" t="s">
        <v>368</v>
      </c>
      <c r="AD17" s="79"/>
      <c r="AE17" s="79" t="b">
        <v>0</v>
      </c>
      <c r="AF17" s="79">
        <v>0</v>
      </c>
      <c r="AG17" s="83" t="s">
        <v>410</v>
      </c>
      <c r="AH17" s="79" t="b">
        <v>0</v>
      </c>
      <c r="AI17" s="79" t="s">
        <v>411</v>
      </c>
      <c r="AJ17" s="79"/>
      <c r="AK17" s="83" t="s">
        <v>410</v>
      </c>
      <c r="AL17" s="79" t="b">
        <v>0</v>
      </c>
      <c r="AM17" s="79">
        <v>0</v>
      </c>
      <c r="AN17" s="83" t="s">
        <v>410</v>
      </c>
      <c r="AO17" s="83" t="s">
        <v>415</v>
      </c>
      <c r="AP17" s="79" t="b">
        <v>0</v>
      </c>
      <c r="AQ17" s="83" t="s">
        <v>368</v>
      </c>
      <c r="AR17" s="79" t="s">
        <v>176</v>
      </c>
      <c r="AS17" s="79">
        <v>0</v>
      </c>
      <c r="AT17" s="79">
        <v>0</v>
      </c>
      <c r="AU17" s="79"/>
      <c r="AV17" s="79"/>
      <c r="AW17" s="79"/>
      <c r="AX17" s="79"/>
      <c r="AY17" s="79"/>
      <c r="AZ17" s="79"/>
      <c r="BA17" s="79"/>
      <c r="BB17" s="79"/>
      <c r="BC17">
        <v>7</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223</v>
      </c>
      <c r="C18" s="65" t="s">
        <v>8302</v>
      </c>
      <c r="D18" s="66">
        <v>5.333333333333334</v>
      </c>
      <c r="E18" s="67" t="s">
        <v>136</v>
      </c>
      <c r="F18" s="68">
        <v>27.333333333333332</v>
      </c>
      <c r="G18" s="65"/>
      <c r="H18" s="69"/>
      <c r="I18" s="70"/>
      <c r="J18" s="70"/>
      <c r="K18" s="35" t="s">
        <v>65</v>
      </c>
      <c r="L18" s="77">
        <v>18</v>
      </c>
      <c r="M18" s="77"/>
      <c r="N18" s="72"/>
      <c r="O18" s="79" t="s">
        <v>244</v>
      </c>
      <c r="P18" s="81">
        <v>44683.45649305556</v>
      </c>
      <c r="Q18" s="79" t="s">
        <v>253</v>
      </c>
      <c r="R18" s="82" t="str">
        <f>HYPERLINK("https://nodexlgraphgallery.org/Pages/Graph.aspx?graphID=275682")</f>
        <v>https://nodexlgraphgallery.org/Pages/Graph.aspx?graphID=275682</v>
      </c>
      <c r="S18" s="79" t="s">
        <v>317</v>
      </c>
      <c r="T18" s="83" t="s">
        <v>325</v>
      </c>
      <c r="U18" s="79"/>
      <c r="V18" s="82" t="str">
        <f t="shared" si="0"/>
        <v>http://pbs.twimg.com/profile_images/1443845612445839401/cczEDG9W_normal.jpg</v>
      </c>
      <c r="W18" s="81">
        <v>44683.45649305556</v>
      </c>
      <c r="X18" s="86">
        <v>44683</v>
      </c>
      <c r="Y18" s="83" t="s">
        <v>342</v>
      </c>
      <c r="Z18" s="82" t="str">
        <f>HYPERLINK("https://twitter.com/#!/this0499154500/status/1521081403961708545")</f>
        <v>https://twitter.com/#!/this0499154500/status/1521081403961708545</v>
      </c>
      <c r="AA18" s="79"/>
      <c r="AB18" s="79"/>
      <c r="AC18" s="83" t="s">
        <v>369</v>
      </c>
      <c r="AD18" s="79"/>
      <c r="AE18" s="79" t="b">
        <v>0</v>
      </c>
      <c r="AF18" s="79">
        <v>2</v>
      </c>
      <c r="AG18" s="83" t="s">
        <v>410</v>
      </c>
      <c r="AH18" s="79" t="b">
        <v>0</v>
      </c>
      <c r="AI18" s="79" t="s">
        <v>411</v>
      </c>
      <c r="AJ18" s="79"/>
      <c r="AK18" s="83" t="s">
        <v>410</v>
      </c>
      <c r="AL18" s="79" t="b">
        <v>0</v>
      </c>
      <c r="AM18" s="79">
        <v>0</v>
      </c>
      <c r="AN18" s="83" t="s">
        <v>410</v>
      </c>
      <c r="AO18" s="83" t="s">
        <v>415</v>
      </c>
      <c r="AP18" s="79" t="b">
        <v>0</v>
      </c>
      <c r="AQ18" s="83" t="s">
        <v>369</v>
      </c>
      <c r="AR18" s="79" t="s">
        <v>176</v>
      </c>
      <c r="AS18" s="79">
        <v>0</v>
      </c>
      <c r="AT18" s="79">
        <v>0</v>
      </c>
      <c r="AU18" s="79"/>
      <c r="AV18" s="79"/>
      <c r="AW18" s="79"/>
      <c r="AX18" s="79"/>
      <c r="AY18" s="79"/>
      <c r="AZ18" s="79"/>
      <c r="BA18" s="79"/>
      <c r="BB18" s="79"/>
      <c r="BC18">
        <v>7</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224</v>
      </c>
      <c r="C19" s="65" t="s">
        <v>8302</v>
      </c>
      <c r="D19" s="66">
        <v>5.333333333333334</v>
      </c>
      <c r="E19" s="67" t="s">
        <v>136</v>
      </c>
      <c r="F19" s="68">
        <v>27.333333333333332</v>
      </c>
      <c r="G19" s="65"/>
      <c r="H19" s="69"/>
      <c r="I19" s="70"/>
      <c r="J19" s="70"/>
      <c r="K19" s="35" t="s">
        <v>65</v>
      </c>
      <c r="L19" s="77">
        <v>19</v>
      </c>
      <c r="M19" s="77"/>
      <c r="N19" s="72"/>
      <c r="O19" s="79" t="s">
        <v>244</v>
      </c>
      <c r="P19" s="81">
        <v>44625.60612268518</v>
      </c>
      <c r="Q19" s="79" t="s">
        <v>246</v>
      </c>
      <c r="R19" s="82" t="str">
        <f>HYPERLINK("https://nodexlgraphgallery.org/Pages/Graph.aspx?graphID=272536")</f>
        <v>https://nodexlgraphgallery.org/Pages/Graph.aspx?graphID=272536</v>
      </c>
      <c r="S19" s="79" t="s">
        <v>317</v>
      </c>
      <c r="T19" s="83" t="s">
        <v>322</v>
      </c>
      <c r="U19" s="79"/>
      <c r="V19" s="82" t="str">
        <f t="shared" si="0"/>
        <v>http://pbs.twimg.com/profile_images/1443845612445839401/cczEDG9W_normal.jpg</v>
      </c>
      <c r="W19" s="81">
        <v>44625.60612268518</v>
      </c>
      <c r="X19" s="86">
        <v>44625</v>
      </c>
      <c r="Y19" s="83" t="s">
        <v>335</v>
      </c>
      <c r="Z19" s="82" t="str">
        <f>HYPERLINK("https://twitter.com/#!/this0499154500/status/1500117129982623751")</f>
        <v>https://twitter.com/#!/this0499154500/status/1500117129982623751</v>
      </c>
      <c r="AA19" s="79"/>
      <c r="AB19" s="79"/>
      <c r="AC19" s="83" t="s">
        <v>362</v>
      </c>
      <c r="AD19" s="79"/>
      <c r="AE19" s="79" t="b">
        <v>0</v>
      </c>
      <c r="AF19" s="79">
        <v>0</v>
      </c>
      <c r="AG19" s="83" t="s">
        <v>410</v>
      </c>
      <c r="AH19" s="79" t="b">
        <v>0</v>
      </c>
      <c r="AI19" s="79" t="s">
        <v>411</v>
      </c>
      <c r="AJ19" s="79"/>
      <c r="AK19" s="83" t="s">
        <v>410</v>
      </c>
      <c r="AL19" s="79" t="b">
        <v>0</v>
      </c>
      <c r="AM19" s="79">
        <v>1</v>
      </c>
      <c r="AN19" s="83" t="s">
        <v>410</v>
      </c>
      <c r="AO19" s="83" t="s">
        <v>415</v>
      </c>
      <c r="AP19" s="79" t="b">
        <v>0</v>
      </c>
      <c r="AQ19" s="83" t="s">
        <v>362</v>
      </c>
      <c r="AR19" s="79" t="s">
        <v>176</v>
      </c>
      <c r="AS19" s="79">
        <v>0</v>
      </c>
      <c r="AT19" s="79">
        <v>0</v>
      </c>
      <c r="AU19" s="79"/>
      <c r="AV19" s="79"/>
      <c r="AW19" s="79"/>
      <c r="AX19" s="79"/>
      <c r="AY19" s="79"/>
      <c r="AZ19" s="79"/>
      <c r="BA19" s="79"/>
      <c r="BB19" s="79"/>
      <c r="BC19">
        <v>7</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224</v>
      </c>
      <c r="C20" s="65" t="s">
        <v>8302</v>
      </c>
      <c r="D20" s="66">
        <v>5.333333333333334</v>
      </c>
      <c r="E20" s="67" t="s">
        <v>136</v>
      </c>
      <c r="F20" s="68">
        <v>27.333333333333332</v>
      </c>
      <c r="G20" s="65"/>
      <c r="H20" s="69"/>
      <c r="I20" s="70"/>
      <c r="J20" s="70"/>
      <c r="K20" s="35" t="s">
        <v>65</v>
      </c>
      <c r="L20" s="77">
        <v>20</v>
      </c>
      <c r="M20" s="77"/>
      <c r="N20" s="72"/>
      <c r="O20" s="79" t="s">
        <v>244</v>
      </c>
      <c r="P20" s="81">
        <v>44632.73615740741</v>
      </c>
      <c r="Q20" s="79" t="s">
        <v>248</v>
      </c>
      <c r="R20" s="82" t="str">
        <f>HYPERLINK("https://nodexlgraphgallery.org/Pages/Graph.aspx?graphID=272958")</f>
        <v>https://nodexlgraphgallery.org/Pages/Graph.aspx?graphID=272958</v>
      </c>
      <c r="S20" s="79" t="s">
        <v>317</v>
      </c>
      <c r="T20" s="83" t="s">
        <v>324</v>
      </c>
      <c r="U20" s="79"/>
      <c r="V20" s="82" t="str">
        <f t="shared" si="0"/>
        <v>http://pbs.twimg.com/profile_images/1443845612445839401/cczEDG9W_normal.jpg</v>
      </c>
      <c r="W20" s="81">
        <v>44632.73615740741</v>
      </c>
      <c r="X20" s="86">
        <v>44632</v>
      </c>
      <c r="Y20" s="83" t="s">
        <v>337</v>
      </c>
      <c r="Z20" s="82" t="str">
        <f>HYPERLINK("https://twitter.com/#!/this0499154500/status/1502700969787805697")</f>
        <v>https://twitter.com/#!/this0499154500/status/1502700969787805697</v>
      </c>
      <c r="AA20" s="79"/>
      <c r="AB20" s="79"/>
      <c r="AC20" s="83" t="s">
        <v>364</v>
      </c>
      <c r="AD20" s="79"/>
      <c r="AE20" s="79" t="b">
        <v>0</v>
      </c>
      <c r="AF20" s="79">
        <v>0</v>
      </c>
      <c r="AG20" s="83" t="s">
        <v>410</v>
      </c>
      <c r="AH20" s="79" t="b">
        <v>0</v>
      </c>
      <c r="AI20" s="79" t="s">
        <v>411</v>
      </c>
      <c r="AJ20" s="79"/>
      <c r="AK20" s="83" t="s">
        <v>410</v>
      </c>
      <c r="AL20" s="79" t="b">
        <v>0</v>
      </c>
      <c r="AM20" s="79">
        <v>0</v>
      </c>
      <c r="AN20" s="83" t="s">
        <v>410</v>
      </c>
      <c r="AO20" s="83" t="s">
        <v>415</v>
      </c>
      <c r="AP20" s="79" t="b">
        <v>0</v>
      </c>
      <c r="AQ20" s="83" t="s">
        <v>364</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224</v>
      </c>
      <c r="C21" s="65" t="s">
        <v>8302</v>
      </c>
      <c r="D21" s="66">
        <v>5.333333333333334</v>
      </c>
      <c r="E21" s="67" t="s">
        <v>136</v>
      </c>
      <c r="F21" s="68">
        <v>27.333333333333332</v>
      </c>
      <c r="G21" s="65"/>
      <c r="H21" s="69"/>
      <c r="I21" s="70"/>
      <c r="J21" s="70"/>
      <c r="K21" s="35" t="s">
        <v>65</v>
      </c>
      <c r="L21" s="77">
        <v>21</v>
      </c>
      <c r="M21" s="77"/>
      <c r="N21" s="72"/>
      <c r="O21" s="79" t="s">
        <v>244</v>
      </c>
      <c r="P21" s="81">
        <v>44653.8109375</v>
      </c>
      <c r="Q21" s="79" t="s">
        <v>249</v>
      </c>
      <c r="R21" s="82" t="str">
        <f>HYPERLINK("https://nodexlgraphgallery.org/Pages/Graph.aspx?graphID=274172")</f>
        <v>https://nodexlgraphgallery.org/Pages/Graph.aspx?graphID=274172</v>
      </c>
      <c r="S21" s="79" t="s">
        <v>317</v>
      </c>
      <c r="T21" s="83" t="s">
        <v>324</v>
      </c>
      <c r="U21" s="79"/>
      <c r="V21" s="82" t="str">
        <f t="shared" si="0"/>
        <v>http://pbs.twimg.com/profile_images/1443845612445839401/cczEDG9W_normal.jpg</v>
      </c>
      <c r="W21" s="81">
        <v>44653.8109375</v>
      </c>
      <c r="X21" s="86">
        <v>44653</v>
      </c>
      <c r="Y21" s="83" t="s">
        <v>338</v>
      </c>
      <c r="Z21" s="82" t="str">
        <f>HYPERLINK("https://twitter.com/#!/this0499154500/status/1510338215504400392")</f>
        <v>https://twitter.com/#!/this0499154500/status/1510338215504400392</v>
      </c>
      <c r="AA21" s="79"/>
      <c r="AB21" s="79"/>
      <c r="AC21" s="83" t="s">
        <v>365</v>
      </c>
      <c r="AD21" s="79"/>
      <c r="AE21" s="79" t="b">
        <v>0</v>
      </c>
      <c r="AF21" s="79">
        <v>1</v>
      </c>
      <c r="AG21" s="83" t="s">
        <v>410</v>
      </c>
      <c r="AH21" s="79" t="b">
        <v>0</v>
      </c>
      <c r="AI21" s="79" t="s">
        <v>411</v>
      </c>
      <c r="AJ21" s="79"/>
      <c r="AK21" s="83" t="s">
        <v>410</v>
      </c>
      <c r="AL21" s="79" t="b">
        <v>0</v>
      </c>
      <c r="AM21" s="79">
        <v>0</v>
      </c>
      <c r="AN21" s="83" t="s">
        <v>410</v>
      </c>
      <c r="AO21" s="83" t="s">
        <v>415</v>
      </c>
      <c r="AP21" s="79" t="b">
        <v>0</v>
      </c>
      <c r="AQ21" s="83" t="s">
        <v>365</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224</v>
      </c>
      <c r="C22" s="65" t="s">
        <v>8302</v>
      </c>
      <c r="D22" s="66">
        <v>5.333333333333334</v>
      </c>
      <c r="E22" s="67" t="s">
        <v>136</v>
      </c>
      <c r="F22" s="68">
        <v>27.333333333333332</v>
      </c>
      <c r="G22" s="65"/>
      <c r="H22" s="69"/>
      <c r="I22" s="70"/>
      <c r="J22" s="70"/>
      <c r="K22" s="35" t="s">
        <v>65</v>
      </c>
      <c r="L22" s="77">
        <v>22</v>
      </c>
      <c r="M22" s="77"/>
      <c r="N22" s="72"/>
      <c r="O22" s="79" t="s">
        <v>244</v>
      </c>
      <c r="P22" s="81">
        <v>44660.49177083333</v>
      </c>
      <c r="Q22" s="79" t="s">
        <v>250</v>
      </c>
      <c r="R22" s="82" t="str">
        <f>HYPERLINK("https://nodexlgraphgallery.org/Pages/Graph.aspx?graphID=274551")</f>
        <v>https://nodexlgraphgallery.org/Pages/Graph.aspx?graphID=274551</v>
      </c>
      <c r="S22" s="79" t="s">
        <v>317</v>
      </c>
      <c r="T22" s="83" t="s">
        <v>324</v>
      </c>
      <c r="U22" s="79"/>
      <c r="V22" s="82" t="str">
        <f t="shared" si="0"/>
        <v>http://pbs.twimg.com/profile_images/1443845612445839401/cczEDG9W_normal.jpg</v>
      </c>
      <c r="W22" s="81">
        <v>44660.49177083333</v>
      </c>
      <c r="X22" s="86">
        <v>44660</v>
      </c>
      <c r="Y22" s="83" t="s">
        <v>339</v>
      </c>
      <c r="Z22" s="82" t="str">
        <f>HYPERLINK("https://twitter.com/#!/this0499154500/status/1512759267618607104")</f>
        <v>https://twitter.com/#!/this0499154500/status/1512759267618607104</v>
      </c>
      <c r="AA22" s="79"/>
      <c r="AB22" s="79"/>
      <c r="AC22" s="83" t="s">
        <v>366</v>
      </c>
      <c r="AD22" s="79"/>
      <c r="AE22" s="79" t="b">
        <v>0</v>
      </c>
      <c r="AF22" s="79">
        <v>0</v>
      </c>
      <c r="AG22" s="83" t="s">
        <v>410</v>
      </c>
      <c r="AH22" s="79" t="b">
        <v>0</v>
      </c>
      <c r="AI22" s="79" t="s">
        <v>411</v>
      </c>
      <c r="AJ22" s="79"/>
      <c r="AK22" s="83" t="s">
        <v>410</v>
      </c>
      <c r="AL22" s="79" t="b">
        <v>0</v>
      </c>
      <c r="AM22" s="79">
        <v>0</v>
      </c>
      <c r="AN22" s="83" t="s">
        <v>410</v>
      </c>
      <c r="AO22" s="83" t="s">
        <v>415</v>
      </c>
      <c r="AP22" s="79" t="b">
        <v>0</v>
      </c>
      <c r="AQ22" s="83" t="s">
        <v>366</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224</v>
      </c>
      <c r="C23" s="65" t="s">
        <v>8302</v>
      </c>
      <c r="D23" s="66">
        <v>5.333333333333334</v>
      </c>
      <c r="E23" s="67" t="s">
        <v>136</v>
      </c>
      <c r="F23" s="68">
        <v>27.333333333333332</v>
      </c>
      <c r="G23" s="65"/>
      <c r="H23" s="69"/>
      <c r="I23" s="70"/>
      <c r="J23" s="70"/>
      <c r="K23" s="35" t="s">
        <v>65</v>
      </c>
      <c r="L23" s="77">
        <v>23</v>
      </c>
      <c r="M23" s="77"/>
      <c r="N23" s="72"/>
      <c r="O23" s="79" t="s">
        <v>244</v>
      </c>
      <c r="P23" s="81">
        <v>44667.79832175926</v>
      </c>
      <c r="Q23" s="79" t="s">
        <v>251</v>
      </c>
      <c r="R23" s="82" t="str">
        <f>HYPERLINK("https://nodexlgraphgallery.org/Pages/Graph.aspx?graphID=274863")</f>
        <v>https://nodexlgraphgallery.org/Pages/Graph.aspx?graphID=274863</v>
      </c>
      <c r="S23" s="79" t="s">
        <v>317</v>
      </c>
      <c r="T23" s="83" t="s">
        <v>324</v>
      </c>
      <c r="U23" s="79"/>
      <c r="V23" s="82" t="str">
        <f t="shared" si="0"/>
        <v>http://pbs.twimg.com/profile_images/1443845612445839401/cczEDG9W_normal.jpg</v>
      </c>
      <c r="W23" s="81">
        <v>44667.79832175926</v>
      </c>
      <c r="X23" s="86">
        <v>44667</v>
      </c>
      <c r="Y23" s="83" t="s">
        <v>340</v>
      </c>
      <c r="Z23" s="82" t="str">
        <f>HYPERLINK("https://twitter.com/#!/this0499154500/status/1515407072715853830")</f>
        <v>https://twitter.com/#!/this0499154500/status/1515407072715853830</v>
      </c>
      <c r="AA23" s="79"/>
      <c r="AB23" s="79"/>
      <c r="AC23" s="83" t="s">
        <v>367</v>
      </c>
      <c r="AD23" s="79"/>
      <c r="AE23" s="79" t="b">
        <v>0</v>
      </c>
      <c r="AF23" s="79">
        <v>0</v>
      </c>
      <c r="AG23" s="83" t="s">
        <v>410</v>
      </c>
      <c r="AH23" s="79" t="b">
        <v>0</v>
      </c>
      <c r="AI23" s="79" t="s">
        <v>411</v>
      </c>
      <c r="AJ23" s="79"/>
      <c r="AK23" s="83" t="s">
        <v>410</v>
      </c>
      <c r="AL23" s="79" t="b">
        <v>0</v>
      </c>
      <c r="AM23" s="79">
        <v>0</v>
      </c>
      <c r="AN23" s="83" t="s">
        <v>410</v>
      </c>
      <c r="AO23" s="83" t="s">
        <v>415</v>
      </c>
      <c r="AP23" s="79" t="b">
        <v>0</v>
      </c>
      <c r="AQ23" s="83" t="s">
        <v>367</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224</v>
      </c>
      <c r="C24" s="65" t="s">
        <v>8302</v>
      </c>
      <c r="D24" s="66">
        <v>5.333333333333334</v>
      </c>
      <c r="E24" s="67" t="s">
        <v>136</v>
      </c>
      <c r="F24" s="68">
        <v>27.333333333333332</v>
      </c>
      <c r="G24" s="65"/>
      <c r="H24" s="69"/>
      <c r="I24" s="70"/>
      <c r="J24" s="70"/>
      <c r="K24" s="35" t="s">
        <v>65</v>
      </c>
      <c r="L24" s="77">
        <v>24</v>
      </c>
      <c r="M24" s="77"/>
      <c r="N24" s="72"/>
      <c r="O24" s="79" t="s">
        <v>244</v>
      </c>
      <c r="P24" s="81">
        <v>44674.63425925926</v>
      </c>
      <c r="Q24" s="79" t="s">
        <v>252</v>
      </c>
      <c r="R24" s="82" t="str">
        <f>HYPERLINK("https://nodexlgraphgallery.org/Pages/Graph.aspx?graphID=275388")</f>
        <v>https://nodexlgraphgallery.org/Pages/Graph.aspx?graphID=275388</v>
      </c>
      <c r="S24" s="79" t="s">
        <v>317</v>
      </c>
      <c r="T24" s="83" t="s">
        <v>325</v>
      </c>
      <c r="U24" s="79"/>
      <c r="V24" s="82" t="str">
        <f t="shared" si="0"/>
        <v>http://pbs.twimg.com/profile_images/1443845612445839401/cczEDG9W_normal.jpg</v>
      </c>
      <c r="W24" s="81">
        <v>44674.63425925926</v>
      </c>
      <c r="X24" s="86">
        <v>44674</v>
      </c>
      <c r="Y24" s="83" t="s">
        <v>341</v>
      </c>
      <c r="Z24" s="82" t="str">
        <f>HYPERLINK("https://twitter.com/#!/this0499154500/status/1517884331489964033")</f>
        <v>https://twitter.com/#!/this0499154500/status/1517884331489964033</v>
      </c>
      <c r="AA24" s="79"/>
      <c r="AB24" s="79"/>
      <c r="AC24" s="83" t="s">
        <v>368</v>
      </c>
      <c r="AD24" s="79"/>
      <c r="AE24" s="79" t="b">
        <v>0</v>
      </c>
      <c r="AF24" s="79">
        <v>0</v>
      </c>
      <c r="AG24" s="83" t="s">
        <v>410</v>
      </c>
      <c r="AH24" s="79" t="b">
        <v>0</v>
      </c>
      <c r="AI24" s="79" t="s">
        <v>411</v>
      </c>
      <c r="AJ24" s="79"/>
      <c r="AK24" s="83" t="s">
        <v>410</v>
      </c>
      <c r="AL24" s="79" t="b">
        <v>0</v>
      </c>
      <c r="AM24" s="79">
        <v>0</v>
      </c>
      <c r="AN24" s="83" t="s">
        <v>410</v>
      </c>
      <c r="AO24" s="83" t="s">
        <v>415</v>
      </c>
      <c r="AP24" s="79" t="b">
        <v>0</v>
      </c>
      <c r="AQ24" s="83" t="s">
        <v>368</v>
      </c>
      <c r="AR24" s="79" t="s">
        <v>176</v>
      </c>
      <c r="AS24" s="79">
        <v>0</v>
      </c>
      <c r="AT24" s="79">
        <v>0</v>
      </c>
      <c r="AU24" s="79"/>
      <c r="AV24" s="79"/>
      <c r="AW24" s="79"/>
      <c r="AX24" s="79"/>
      <c r="AY24" s="79"/>
      <c r="AZ24" s="79"/>
      <c r="BA24" s="79"/>
      <c r="BB24" s="79"/>
      <c r="BC24">
        <v>7</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8302</v>
      </c>
      <c r="D25" s="66">
        <v>5.333333333333334</v>
      </c>
      <c r="E25" s="67" t="s">
        <v>136</v>
      </c>
      <c r="F25" s="68">
        <v>27.333333333333332</v>
      </c>
      <c r="G25" s="65"/>
      <c r="H25" s="69"/>
      <c r="I25" s="70"/>
      <c r="J25" s="70"/>
      <c r="K25" s="35" t="s">
        <v>65</v>
      </c>
      <c r="L25" s="77">
        <v>25</v>
      </c>
      <c r="M25" s="77"/>
      <c r="N25" s="72"/>
      <c r="O25" s="79" t="s">
        <v>244</v>
      </c>
      <c r="P25" s="81">
        <v>44683.45649305556</v>
      </c>
      <c r="Q25" s="79" t="s">
        <v>253</v>
      </c>
      <c r="R25" s="82" t="str">
        <f>HYPERLINK("https://nodexlgraphgallery.org/Pages/Graph.aspx?graphID=275682")</f>
        <v>https://nodexlgraphgallery.org/Pages/Graph.aspx?graphID=275682</v>
      </c>
      <c r="S25" s="79" t="s">
        <v>317</v>
      </c>
      <c r="T25" s="83" t="s">
        <v>325</v>
      </c>
      <c r="U25" s="79"/>
      <c r="V25" s="82" t="str">
        <f t="shared" si="0"/>
        <v>http://pbs.twimg.com/profile_images/1443845612445839401/cczEDG9W_normal.jpg</v>
      </c>
      <c r="W25" s="81">
        <v>44683.45649305556</v>
      </c>
      <c r="X25" s="86">
        <v>44683</v>
      </c>
      <c r="Y25" s="83" t="s">
        <v>342</v>
      </c>
      <c r="Z25" s="82" t="str">
        <f>HYPERLINK("https://twitter.com/#!/this0499154500/status/1521081403961708545")</f>
        <v>https://twitter.com/#!/this0499154500/status/1521081403961708545</v>
      </c>
      <c r="AA25" s="79"/>
      <c r="AB25" s="79"/>
      <c r="AC25" s="83" t="s">
        <v>369</v>
      </c>
      <c r="AD25" s="79"/>
      <c r="AE25" s="79" t="b">
        <v>0</v>
      </c>
      <c r="AF25" s="79">
        <v>2</v>
      </c>
      <c r="AG25" s="83" t="s">
        <v>410</v>
      </c>
      <c r="AH25" s="79" t="b">
        <v>0</v>
      </c>
      <c r="AI25" s="79" t="s">
        <v>411</v>
      </c>
      <c r="AJ25" s="79"/>
      <c r="AK25" s="83" t="s">
        <v>410</v>
      </c>
      <c r="AL25" s="79" t="b">
        <v>0</v>
      </c>
      <c r="AM25" s="79">
        <v>0</v>
      </c>
      <c r="AN25" s="83" t="s">
        <v>410</v>
      </c>
      <c r="AO25" s="83" t="s">
        <v>415</v>
      </c>
      <c r="AP25" s="79" t="b">
        <v>0</v>
      </c>
      <c r="AQ25" s="83" t="s">
        <v>369</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225</v>
      </c>
      <c r="C26" s="65" t="s">
        <v>8302</v>
      </c>
      <c r="D26" s="66">
        <v>5.333333333333334</v>
      </c>
      <c r="E26" s="67" t="s">
        <v>136</v>
      </c>
      <c r="F26" s="68">
        <v>27.333333333333332</v>
      </c>
      <c r="G26" s="65"/>
      <c r="H26" s="69"/>
      <c r="I26" s="70"/>
      <c r="J26" s="70"/>
      <c r="K26" s="35" t="s">
        <v>65</v>
      </c>
      <c r="L26" s="77">
        <v>26</v>
      </c>
      <c r="M26" s="77"/>
      <c r="N26" s="72"/>
      <c r="O26" s="79" t="s">
        <v>244</v>
      </c>
      <c r="P26" s="81">
        <v>44625.60612268518</v>
      </c>
      <c r="Q26" s="79" t="s">
        <v>246</v>
      </c>
      <c r="R26" s="82" t="str">
        <f>HYPERLINK("https://nodexlgraphgallery.org/Pages/Graph.aspx?graphID=272536")</f>
        <v>https://nodexlgraphgallery.org/Pages/Graph.aspx?graphID=272536</v>
      </c>
      <c r="S26" s="79" t="s">
        <v>317</v>
      </c>
      <c r="T26" s="83" t="s">
        <v>322</v>
      </c>
      <c r="U26" s="79"/>
      <c r="V26" s="82" t="str">
        <f t="shared" si="0"/>
        <v>http://pbs.twimg.com/profile_images/1443845612445839401/cczEDG9W_normal.jpg</v>
      </c>
      <c r="W26" s="81">
        <v>44625.60612268518</v>
      </c>
      <c r="X26" s="86">
        <v>44625</v>
      </c>
      <c r="Y26" s="83" t="s">
        <v>335</v>
      </c>
      <c r="Z26" s="82" t="str">
        <f>HYPERLINK("https://twitter.com/#!/this0499154500/status/1500117129982623751")</f>
        <v>https://twitter.com/#!/this0499154500/status/1500117129982623751</v>
      </c>
      <c r="AA26" s="79"/>
      <c r="AB26" s="79"/>
      <c r="AC26" s="83" t="s">
        <v>362</v>
      </c>
      <c r="AD26" s="79"/>
      <c r="AE26" s="79" t="b">
        <v>0</v>
      </c>
      <c r="AF26" s="79">
        <v>0</v>
      </c>
      <c r="AG26" s="83" t="s">
        <v>410</v>
      </c>
      <c r="AH26" s="79" t="b">
        <v>0</v>
      </c>
      <c r="AI26" s="79" t="s">
        <v>411</v>
      </c>
      <c r="AJ26" s="79"/>
      <c r="AK26" s="83" t="s">
        <v>410</v>
      </c>
      <c r="AL26" s="79" t="b">
        <v>0</v>
      </c>
      <c r="AM26" s="79">
        <v>1</v>
      </c>
      <c r="AN26" s="83" t="s">
        <v>410</v>
      </c>
      <c r="AO26" s="83" t="s">
        <v>415</v>
      </c>
      <c r="AP26" s="79" t="b">
        <v>0</v>
      </c>
      <c r="AQ26" s="83" t="s">
        <v>362</v>
      </c>
      <c r="AR26" s="79" t="s">
        <v>176</v>
      </c>
      <c r="AS26" s="79">
        <v>0</v>
      </c>
      <c r="AT26" s="79">
        <v>0</v>
      </c>
      <c r="AU26" s="79"/>
      <c r="AV26" s="79"/>
      <c r="AW26" s="79"/>
      <c r="AX26" s="79"/>
      <c r="AY26" s="79"/>
      <c r="AZ26" s="79"/>
      <c r="BA26" s="79"/>
      <c r="BB26" s="79"/>
      <c r="BC26">
        <v>7</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225</v>
      </c>
      <c r="C27" s="65" t="s">
        <v>8302</v>
      </c>
      <c r="D27" s="66">
        <v>5.333333333333334</v>
      </c>
      <c r="E27" s="67" t="s">
        <v>136</v>
      </c>
      <c r="F27" s="68">
        <v>27.333333333333332</v>
      </c>
      <c r="G27" s="65"/>
      <c r="H27" s="69"/>
      <c r="I27" s="70"/>
      <c r="J27" s="70"/>
      <c r="K27" s="35" t="s">
        <v>65</v>
      </c>
      <c r="L27" s="77">
        <v>27</v>
      </c>
      <c r="M27" s="77"/>
      <c r="N27" s="72"/>
      <c r="O27" s="79" t="s">
        <v>244</v>
      </c>
      <c r="P27" s="81">
        <v>44632.73615740741</v>
      </c>
      <c r="Q27" s="79" t="s">
        <v>248</v>
      </c>
      <c r="R27" s="82" t="str">
        <f>HYPERLINK("https://nodexlgraphgallery.org/Pages/Graph.aspx?graphID=272958")</f>
        <v>https://nodexlgraphgallery.org/Pages/Graph.aspx?graphID=272958</v>
      </c>
      <c r="S27" s="79" t="s">
        <v>317</v>
      </c>
      <c r="T27" s="83" t="s">
        <v>324</v>
      </c>
      <c r="U27" s="79"/>
      <c r="V27" s="82" t="str">
        <f t="shared" si="0"/>
        <v>http://pbs.twimg.com/profile_images/1443845612445839401/cczEDG9W_normal.jpg</v>
      </c>
      <c r="W27" s="81">
        <v>44632.73615740741</v>
      </c>
      <c r="X27" s="86">
        <v>44632</v>
      </c>
      <c r="Y27" s="83" t="s">
        <v>337</v>
      </c>
      <c r="Z27" s="82" t="str">
        <f>HYPERLINK("https://twitter.com/#!/this0499154500/status/1502700969787805697")</f>
        <v>https://twitter.com/#!/this0499154500/status/1502700969787805697</v>
      </c>
      <c r="AA27" s="79"/>
      <c r="AB27" s="79"/>
      <c r="AC27" s="83" t="s">
        <v>364</v>
      </c>
      <c r="AD27" s="79"/>
      <c r="AE27" s="79" t="b">
        <v>0</v>
      </c>
      <c r="AF27" s="79">
        <v>0</v>
      </c>
      <c r="AG27" s="83" t="s">
        <v>410</v>
      </c>
      <c r="AH27" s="79" t="b">
        <v>0</v>
      </c>
      <c r="AI27" s="79" t="s">
        <v>411</v>
      </c>
      <c r="AJ27" s="79"/>
      <c r="AK27" s="83" t="s">
        <v>410</v>
      </c>
      <c r="AL27" s="79" t="b">
        <v>0</v>
      </c>
      <c r="AM27" s="79">
        <v>0</v>
      </c>
      <c r="AN27" s="83" t="s">
        <v>410</v>
      </c>
      <c r="AO27" s="83" t="s">
        <v>415</v>
      </c>
      <c r="AP27" s="79" t="b">
        <v>0</v>
      </c>
      <c r="AQ27" s="83" t="s">
        <v>364</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225</v>
      </c>
      <c r="C28" s="65" t="s">
        <v>8302</v>
      </c>
      <c r="D28" s="66">
        <v>5.333333333333334</v>
      </c>
      <c r="E28" s="67" t="s">
        <v>136</v>
      </c>
      <c r="F28" s="68">
        <v>27.333333333333332</v>
      </c>
      <c r="G28" s="65"/>
      <c r="H28" s="69"/>
      <c r="I28" s="70"/>
      <c r="J28" s="70"/>
      <c r="K28" s="35" t="s">
        <v>65</v>
      </c>
      <c r="L28" s="77">
        <v>28</v>
      </c>
      <c r="M28" s="77"/>
      <c r="N28" s="72"/>
      <c r="O28" s="79" t="s">
        <v>244</v>
      </c>
      <c r="P28" s="81">
        <v>44653.8109375</v>
      </c>
      <c r="Q28" s="79" t="s">
        <v>249</v>
      </c>
      <c r="R28" s="82" t="str">
        <f>HYPERLINK("https://nodexlgraphgallery.org/Pages/Graph.aspx?graphID=274172")</f>
        <v>https://nodexlgraphgallery.org/Pages/Graph.aspx?graphID=274172</v>
      </c>
      <c r="S28" s="79" t="s">
        <v>317</v>
      </c>
      <c r="T28" s="83" t="s">
        <v>324</v>
      </c>
      <c r="U28" s="79"/>
      <c r="V28" s="82" t="str">
        <f t="shared" si="0"/>
        <v>http://pbs.twimg.com/profile_images/1443845612445839401/cczEDG9W_normal.jpg</v>
      </c>
      <c r="W28" s="81">
        <v>44653.8109375</v>
      </c>
      <c r="X28" s="86">
        <v>44653</v>
      </c>
      <c r="Y28" s="83" t="s">
        <v>338</v>
      </c>
      <c r="Z28" s="82" t="str">
        <f>HYPERLINK("https://twitter.com/#!/this0499154500/status/1510338215504400392")</f>
        <v>https://twitter.com/#!/this0499154500/status/1510338215504400392</v>
      </c>
      <c r="AA28" s="79"/>
      <c r="AB28" s="79"/>
      <c r="AC28" s="83" t="s">
        <v>365</v>
      </c>
      <c r="AD28" s="79"/>
      <c r="AE28" s="79" t="b">
        <v>0</v>
      </c>
      <c r="AF28" s="79">
        <v>1</v>
      </c>
      <c r="AG28" s="83" t="s">
        <v>410</v>
      </c>
      <c r="AH28" s="79" t="b">
        <v>0</v>
      </c>
      <c r="AI28" s="79" t="s">
        <v>411</v>
      </c>
      <c r="AJ28" s="79"/>
      <c r="AK28" s="83" t="s">
        <v>410</v>
      </c>
      <c r="AL28" s="79" t="b">
        <v>0</v>
      </c>
      <c r="AM28" s="79">
        <v>0</v>
      </c>
      <c r="AN28" s="83" t="s">
        <v>410</v>
      </c>
      <c r="AO28" s="83" t="s">
        <v>415</v>
      </c>
      <c r="AP28" s="79" t="b">
        <v>0</v>
      </c>
      <c r="AQ28" s="83" t="s">
        <v>365</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225</v>
      </c>
      <c r="C29" s="65" t="s">
        <v>8302</v>
      </c>
      <c r="D29" s="66">
        <v>5.333333333333334</v>
      </c>
      <c r="E29" s="67" t="s">
        <v>136</v>
      </c>
      <c r="F29" s="68">
        <v>27.333333333333332</v>
      </c>
      <c r="G29" s="65"/>
      <c r="H29" s="69"/>
      <c r="I29" s="70"/>
      <c r="J29" s="70"/>
      <c r="K29" s="35" t="s">
        <v>65</v>
      </c>
      <c r="L29" s="77">
        <v>29</v>
      </c>
      <c r="M29" s="77"/>
      <c r="N29" s="72"/>
      <c r="O29" s="79" t="s">
        <v>244</v>
      </c>
      <c r="P29" s="81">
        <v>44660.49177083333</v>
      </c>
      <c r="Q29" s="79" t="s">
        <v>250</v>
      </c>
      <c r="R29" s="82" t="str">
        <f>HYPERLINK("https://nodexlgraphgallery.org/Pages/Graph.aspx?graphID=274551")</f>
        <v>https://nodexlgraphgallery.org/Pages/Graph.aspx?graphID=274551</v>
      </c>
      <c r="S29" s="79" t="s">
        <v>317</v>
      </c>
      <c r="T29" s="83" t="s">
        <v>324</v>
      </c>
      <c r="U29" s="79"/>
      <c r="V29" s="82" t="str">
        <f t="shared" si="0"/>
        <v>http://pbs.twimg.com/profile_images/1443845612445839401/cczEDG9W_normal.jpg</v>
      </c>
      <c r="W29" s="81">
        <v>44660.49177083333</v>
      </c>
      <c r="X29" s="86">
        <v>44660</v>
      </c>
      <c r="Y29" s="83" t="s">
        <v>339</v>
      </c>
      <c r="Z29" s="82" t="str">
        <f>HYPERLINK("https://twitter.com/#!/this0499154500/status/1512759267618607104")</f>
        <v>https://twitter.com/#!/this0499154500/status/1512759267618607104</v>
      </c>
      <c r="AA29" s="79"/>
      <c r="AB29" s="79"/>
      <c r="AC29" s="83" t="s">
        <v>366</v>
      </c>
      <c r="AD29" s="79"/>
      <c r="AE29" s="79" t="b">
        <v>0</v>
      </c>
      <c r="AF29" s="79">
        <v>0</v>
      </c>
      <c r="AG29" s="83" t="s">
        <v>410</v>
      </c>
      <c r="AH29" s="79" t="b">
        <v>0</v>
      </c>
      <c r="AI29" s="79" t="s">
        <v>411</v>
      </c>
      <c r="AJ29" s="79"/>
      <c r="AK29" s="83" t="s">
        <v>410</v>
      </c>
      <c r="AL29" s="79" t="b">
        <v>0</v>
      </c>
      <c r="AM29" s="79">
        <v>0</v>
      </c>
      <c r="AN29" s="83" t="s">
        <v>410</v>
      </c>
      <c r="AO29" s="83" t="s">
        <v>415</v>
      </c>
      <c r="AP29" s="79" t="b">
        <v>0</v>
      </c>
      <c r="AQ29" s="83" t="s">
        <v>366</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225</v>
      </c>
      <c r="C30" s="65" t="s">
        <v>8302</v>
      </c>
      <c r="D30" s="66">
        <v>5.333333333333334</v>
      </c>
      <c r="E30" s="67" t="s">
        <v>136</v>
      </c>
      <c r="F30" s="68">
        <v>27.333333333333332</v>
      </c>
      <c r="G30" s="65"/>
      <c r="H30" s="69"/>
      <c r="I30" s="70"/>
      <c r="J30" s="70"/>
      <c r="K30" s="35" t="s">
        <v>65</v>
      </c>
      <c r="L30" s="77">
        <v>30</v>
      </c>
      <c r="M30" s="77"/>
      <c r="N30" s="72"/>
      <c r="O30" s="79" t="s">
        <v>244</v>
      </c>
      <c r="P30" s="81">
        <v>44667.79832175926</v>
      </c>
      <c r="Q30" s="79" t="s">
        <v>251</v>
      </c>
      <c r="R30" s="82" t="str">
        <f>HYPERLINK("https://nodexlgraphgallery.org/Pages/Graph.aspx?graphID=274863")</f>
        <v>https://nodexlgraphgallery.org/Pages/Graph.aspx?graphID=274863</v>
      </c>
      <c r="S30" s="79" t="s">
        <v>317</v>
      </c>
      <c r="T30" s="83" t="s">
        <v>324</v>
      </c>
      <c r="U30" s="79"/>
      <c r="V30" s="82" t="str">
        <f t="shared" si="0"/>
        <v>http://pbs.twimg.com/profile_images/1443845612445839401/cczEDG9W_normal.jpg</v>
      </c>
      <c r="W30" s="81">
        <v>44667.79832175926</v>
      </c>
      <c r="X30" s="86">
        <v>44667</v>
      </c>
      <c r="Y30" s="83" t="s">
        <v>340</v>
      </c>
      <c r="Z30" s="82" t="str">
        <f>HYPERLINK("https://twitter.com/#!/this0499154500/status/1515407072715853830")</f>
        <v>https://twitter.com/#!/this0499154500/status/1515407072715853830</v>
      </c>
      <c r="AA30" s="79"/>
      <c r="AB30" s="79"/>
      <c r="AC30" s="83" t="s">
        <v>367</v>
      </c>
      <c r="AD30" s="79"/>
      <c r="AE30" s="79" t="b">
        <v>0</v>
      </c>
      <c r="AF30" s="79">
        <v>0</v>
      </c>
      <c r="AG30" s="83" t="s">
        <v>410</v>
      </c>
      <c r="AH30" s="79" t="b">
        <v>0</v>
      </c>
      <c r="AI30" s="79" t="s">
        <v>411</v>
      </c>
      <c r="AJ30" s="79"/>
      <c r="AK30" s="83" t="s">
        <v>410</v>
      </c>
      <c r="AL30" s="79" t="b">
        <v>0</v>
      </c>
      <c r="AM30" s="79">
        <v>0</v>
      </c>
      <c r="AN30" s="83" t="s">
        <v>410</v>
      </c>
      <c r="AO30" s="83" t="s">
        <v>415</v>
      </c>
      <c r="AP30" s="79" t="b">
        <v>0</v>
      </c>
      <c r="AQ30" s="83" t="s">
        <v>367</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225</v>
      </c>
      <c r="C31" s="65" t="s">
        <v>8302</v>
      </c>
      <c r="D31" s="66">
        <v>5.333333333333334</v>
      </c>
      <c r="E31" s="67" t="s">
        <v>136</v>
      </c>
      <c r="F31" s="68">
        <v>27.333333333333332</v>
      </c>
      <c r="G31" s="65"/>
      <c r="H31" s="69"/>
      <c r="I31" s="70"/>
      <c r="J31" s="70"/>
      <c r="K31" s="35" t="s">
        <v>65</v>
      </c>
      <c r="L31" s="77">
        <v>31</v>
      </c>
      <c r="M31" s="77"/>
      <c r="N31" s="72"/>
      <c r="O31" s="79" t="s">
        <v>244</v>
      </c>
      <c r="P31" s="81">
        <v>44674.63425925926</v>
      </c>
      <c r="Q31" s="79" t="s">
        <v>252</v>
      </c>
      <c r="R31" s="82" t="str">
        <f>HYPERLINK("https://nodexlgraphgallery.org/Pages/Graph.aspx?graphID=275388")</f>
        <v>https://nodexlgraphgallery.org/Pages/Graph.aspx?graphID=275388</v>
      </c>
      <c r="S31" s="79" t="s">
        <v>317</v>
      </c>
      <c r="T31" s="83" t="s">
        <v>325</v>
      </c>
      <c r="U31" s="79"/>
      <c r="V31" s="82" t="str">
        <f t="shared" si="0"/>
        <v>http://pbs.twimg.com/profile_images/1443845612445839401/cczEDG9W_normal.jpg</v>
      </c>
      <c r="W31" s="81">
        <v>44674.63425925926</v>
      </c>
      <c r="X31" s="86">
        <v>44674</v>
      </c>
      <c r="Y31" s="83" t="s">
        <v>341</v>
      </c>
      <c r="Z31" s="82" t="str">
        <f>HYPERLINK("https://twitter.com/#!/this0499154500/status/1517884331489964033")</f>
        <v>https://twitter.com/#!/this0499154500/status/1517884331489964033</v>
      </c>
      <c r="AA31" s="79"/>
      <c r="AB31" s="79"/>
      <c r="AC31" s="83" t="s">
        <v>368</v>
      </c>
      <c r="AD31" s="79"/>
      <c r="AE31" s="79" t="b">
        <v>0</v>
      </c>
      <c r="AF31" s="79">
        <v>0</v>
      </c>
      <c r="AG31" s="83" t="s">
        <v>410</v>
      </c>
      <c r="AH31" s="79" t="b">
        <v>0</v>
      </c>
      <c r="AI31" s="79" t="s">
        <v>411</v>
      </c>
      <c r="AJ31" s="79"/>
      <c r="AK31" s="83" t="s">
        <v>410</v>
      </c>
      <c r="AL31" s="79" t="b">
        <v>0</v>
      </c>
      <c r="AM31" s="79">
        <v>0</v>
      </c>
      <c r="AN31" s="83" t="s">
        <v>410</v>
      </c>
      <c r="AO31" s="83" t="s">
        <v>415</v>
      </c>
      <c r="AP31" s="79" t="b">
        <v>0</v>
      </c>
      <c r="AQ31" s="83" t="s">
        <v>368</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225</v>
      </c>
      <c r="C32" s="65" t="s">
        <v>8302</v>
      </c>
      <c r="D32" s="66">
        <v>5.333333333333334</v>
      </c>
      <c r="E32" s="67" t="s">
        <v>136</v>
      </c>
      <c r="F32" s="68">
        <v>27.333333333333332</v>
      </c>
      <c r="G32" s="65"/>
      <c r="H32" s="69"/>
      <c r="I32" s="70"/>
      <c r="J32" s="70"/>
      <c r="K32" s="35" t="s">
        <v>65</v>
      </c>
      <c r="L32" s="77">
        <v>32</v>
      </c>
      <c r="M32" s="77"/>
      <c r="N32" s="72"/>
      <c r="O32" s="79" t="s">
        <v>244</v>
      </c>
      <c r="P32" s="81">
        <v>44683.45649305556</v>
      </c>
      <c r="Q32" s="79" t="s">
        <v>253</v>
      </c>
      <c r="R32" s="82" t="str">
        <f>HYPERLINK("https://nodexlgraphgallery.org/Pages/Graph.aspx?graphID=275682")</f>
        <v>https://nodexlgraphgallery.org/Pages/Graph.aspx?graphID=275682</v>
      </c>
      <c r="S32" s="79" t="s">
        <v>317</v>
      </c>
      <c r="T32" s="83" t="s">
        <v>325</v>
      </c>
      <c r="U32" s="79"/>
      <c r="V32" s="82" t="str">
        <f t="shared" si="0"/>
        <v>http://pbs.twimg.com/profile_images/1443845612445839401/cczEDG9W_normal.jpg</v>
      </c>
      <c r="W32" s="81">
        <v>44683.45649305556</v>
      </c>
      <c r="X32" s="86">
        <v>44683</v>
      </c>
      <c r="Y32" s="83" t="s">
        <v>342</v>
      </c>
      <c r="Z32" s="82" t="str">
        <f>HYPERLINK("https://twitter.com/#!/this0499154500/status/1521081403961708545")</f>
        <v>https://twitter.com/#!/this0499154500/status/1521081403961708545</v>
      </c>
      <c r="AA32" s="79"/>
      <c r="AB32" s="79"/>
      <c r="AC32" s="83" t="s">
        <v>369</v>
      </c>
      <c r="AD32" s="79"/>
      <c r="AE32" s="79" t="b">
        <v>0</v>
      </c>
      <c r="AF32" s="79">
        <v>2</v>
      </c>
      <c r="AG32" s="83" t="s">
        <v>410</v>
      </c>
      <c r="AH32" s="79" t="b">
        <v>0</v>
      </c>
      <c r="AI32" s="79" t="s">
        <v>411</v>
      </c>
      <c r="AJ32" s="79"/>
      <c r="AK32" s="83" t="s">
        <v>410</v>
      </c>
      <c r="AL32" s="79" t="b">
        <v>0</v>
      </c>
      <c r="AM32" s="79">
        <v>0</v>
      </c>
      <c r="AN32" s="83" t="s">
        <v>410</v>
      </c>
      <c r="AO32" s="83" t="s">
        <v>415</v>
      </c>
      <c r="AP32" s="79" t="b">
        <v>0</v>
      </c>
      <c r="AQ32" s="83" t="s">
        <v>369</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226</v>
      </c>
      <c r="C33" s="65" t="s">
        <v>8302</v>
      </c>
      <c r="D33" s="66">
        <v>5.333333333333334</v>
      </c>
      <c r="E33" s="67" t="s">
        <v>136</v>
      </c>
      <c r="F33" s="68">
        <v>27.333333333333332</v>
      </c>
      <c r="G33" s="65"/>
      <c r="H33" s="69"/>
      <c r="I33" s="70"/>
      <c r="J33" s="70"/>
      <c r="K33" s="35" t="s">
        <v>65</v>
      </c>
      <c r="L33" s="77">
        <v>33</v>
      </c>
      <c r="M33" s="77"/>
      <c r="N33" s="72"/>
      <c r="O33" s="79" t="s">
        <v>244</v>
      </c>
      <c r="P33" s="81">
        <v>44625.60612268518</v>
      </c>
      <c r="Q33" s="79" t="s">
        <v>246</v>
      </c>
      <c r="R33" s="82" t="str">
        <f>HYPERLINK("https://nodexlgraphgallery.org/Pages/Graph.aspx?graphID=272536")</f>
        <v>https://nodexlgraphgallery.org/Pages/Graph.aspx?graphID=272536</v>
      </c>
      <c r="S33" s="79" t="s">
        <v>317</v>
      </c>
      <c r="T33" s="83" t="s">
        <v>322</v>
      </c>
      <c r="U33" s="79"/>
      <c r="V33" s="82" t="str">
        <f t="shared" si="0"/>
        <v>http://pbs.twimg.com/profile_images/1443845612445839401/cczEDG9W_normal.jpg</v>
      </c>
      <c r="W33" s="81">
        <v>44625.60612268518</v>
      </c>
      <c r="X33" s="86">
        <v>44625</v>
      </c>
      <c r="Y33" s="83" t="s">
        <v>335</v>
      </c>
      <c r="Z33" s="82" t="str">
        <f>HYPERLINK("https://twitter.com/#!/this0499154500/status/1500117129982623751")</f>
        <v>https://twitter.com/#!/this0499154500/status/1500117129982623751</v>
      </c>
      <c r="AA33" s="79"/>
      <c r="AB33" s="79"/>
      <c r="AC33" s="83" t="s">
        <v>362</v>
      </c>
      <c r="AD33" s="79"/>
      <c r="AE33" s="79" t="b">
        <v>0</v>
      </c>
      <c r="AF33" s="79">
        <v>0</v>
      </c>
      <c r="AG33" s="83" t="s">
        <v>410</v>
      </c>
      <c r="AH33" s="79" t="b">
        <v>0</v>
      </c>
      <c r="AI33" s="79" t="s">
        <v>411</v>
      </c>
      <c r="AJ33" s="79"/>
      <c r="AK33" s="83" t="s">
        <v>410</v>
      </c>
      <c r="AL33" s="79" t="b">
        <v>0</v>
      </c>
      <c r="AM33" s="79">
        <v>1</v>
      </c>
      <c r="AN33" s="83" t="s">
        <v>410</v>
      </c>
      <c r="AO33" s="83" t="s">
        <v>415</v>
      </c>
      <c r="AP33" s="79" t="b">
        <v>0</v>
      </c>
      <c r="AQ33" s="83" t="s">
        <v>362</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226</v>
      </c>
      <c r="C34" s="65" t="s">
        <v>8301</v>
      </c>
      <c r="D34" s="66">
        <v>3</v>
      </c>
      <c r="E34" s="67" t="s">
        <v>132</v>
      </c>
      <c r="F34" s="68">
        <v>35</v>
      </c>
      <c r="G34" s="65"/>
      <c r="H34" s="69"/>
      <c r="I34" s="70"/>
      <c r="J34" s="70"/>
      <c r="K34" s="35" t="s">
        <v>65</v>
      </c>
      <c r="L34" s="77">
        <v>34</v>
      </c>
      <c r="M34" s="77"/>
      <c r="N34" s="72"/>
      <c r="O34" s="79" t="s">
        <v>243</v>
      </c>
      <c r="P34" s="81">
        <v>44625.640752314815</v>
      </c>
      <c r="Q34" s="79" t="s">
        <v>247</v>
      </c>
      <c r="R34" s="82" t="str">
        <f>HYPERLINK("https://nodexlgraphgallery.org/Pages/Graph.aspx?graphID=272536")</f>
        <v>https://nodexlgraphgallery.org/Pages/Graph.aspx?graphID=272536</v>
      </c>
      <c r="S34" s="79" t="s">
        <v>317</v>
      </c>
      <c r="T34" s="83" t="s">
        <v>323</v>
      </c>
      <c r="U34" s="79"/>
      <c r="V34" s="82" t="str">
        <f t="shared" si="0"/>
        <v>http://pbs.twimg.com/profile_images/1443845612445839401/cczEDG9W_normal.jpg</v>
      </c>
      <c r="W34" s="81">
        <v>44625.640752314815</v>
      </c>
      <c r="X34" s="86">
        <v>44625</v>
      </c>
      <c r="Y34" s="83" t="s">
        <v>336</v>
      </c>
      <c r="Z34" s="82" t="str">
        <f>HYPERLINK("https://twitter.com/#!/this0499154500/status/1500129679071756293")</f>
        <v>https://twitter.com/#!/this0499154500/status/1500129679071756293</v>
      </c>
      <c r="AA34" s="79"/>
      <c r="AB34" s="79"/>
      <c r="AC34" s="83" t="s">
        <v>363</v>
      </c>
      <c r="AD34" s="79"/>
      <c r="AE34" s="79" t="b">
        <v>0</v>
      </c>
      <c r="AF34" s="79">
        <v>0</v>
      </c>
      <c r="AG34" s="83" t="s">
        <v>410</v>
      </c>
      <c r="AH34" s="79" t="b">
        <v>0</v>
      </c>
      <c r="AI34" s="79" t="s">
        <v>411</v>
      </c>
      <c r="AJ34" s="79"/>
      <c r="AK34" s="83" t="s">
        <v>410</v>
      </c>
      <c r="AL34" s="79" t="b">
        <v>0</v>
      </c>
      <c r="AM34" s="79">
        <v>1</v>
      </c>
      <c r="AN34" s="83" t="s">
        <v>362</v>
      </c>
      <c r="AO34" s="83" t="s">
        <v>415</v>
      </c>
      <c r="AP34" s="79" t="b">
        <v>0</v>
      </c>
      <c r="AQ34" s="83" t="s">
        <v>362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226</v>
      </c>
      <c r="C35" s="65" t="s">
        <v>8302</v>
      </c>
      <c r="D35" s="66">
        <v>5.333333333333334</v>
      </c>
      <c r="E35" s="67" t="s">
        <v>136</v>
      </c>
      <c r="F35" s="68">
        <v>27.333333333333332</v>
      </c>
      <c r="G35" s="65"/>
      <c r="H35" s="69"/>
      <c r="I35" s="70"/>
      <c r="J35" s="70"/>
      <c r="K35" s="35" t="s">
        <v>65</v>
      </c>
      <c r="L35" s="77">
        <v>35</v>
      </c>
      <c r="M35" s="77"/>
      <c r="N35" s="72"/>
      <c r="O35" s="79" t="s">
        <v>244</v>
      </c>
      <c r="P35" s="81">
        <v>44632.73615740741</v>
      </c>
      <c r="Q35" s="79" t="s">
        <v>248</v>
      </c>
      <c r="R35" s="82" t="str">
        <f>HYPERLINK("https://nodexlgraphgallery.org/Pages/Graph.aspx?graphID=272958")</f>
        <v>https://nodexlgraphgallery.org/Pages/Graph.aspx?graphID=272958</v>
      </c>
      <c r="S35" s="79" t="s">
        <v>317</v>
      </c>
      <c r="T35" s="83" t="s">
        <v>324</v>
      </c>
      <c r="U35" s="79"/>
      <c r="V35" s="82" t="str">
        <f t="shared" si="0"/>
        <v>http://pbs.twimg.com/profile_images/1443845612445839401/cczEDG9W_normal.jpg</v>
      </c>
      <c r="W35" s="81">
        <v>44632.73615740741</v>
      </c>
      <c r="X35" s="86">
        <v>44632</v>
      </c>
      <c r="Y35" s="83" t="s">
        <v>337</v>
      </c>
      <c r="Z35" s="82" t="str">
        <f>HYPERLINK("https://twitter.com/#!/this0499154500/status/1502700969787805697")</f>
        <v>https://twitter.com/#!/this0499154500/status/1502700969787805697</v>
      </c>
      <c r="AA35" s="79"/>
      <c r="AB35" s="79"/>
      <c r="AC35" s="83" t="s">
        <v>364</v>
      </c>
      <c r="AD35" s="79"/>
      <c r="AE35" s="79" t="b">
        <v>0</v>
      </c>
      <c r="AF35" s="79">
        <v>0</v>
      </c>
      <c r="AG35" s="83" t="s">
        <v>410</v>
      </c>
      <c r="AH35" s="79" t="b">
        <v>0</v>
      </c>
      <c r="AI35" s="79" t="s">
        <v>411</v>
      </c>
      <c r="AJ35" s="79"/>
      <c r="AK35" s="83" t="s">
        <v>410</v>
      </c>
      <c r="AL35" s="79" t="b">
        <v>0</v>
      </c>
      <c r="AM35" s="79">
        <v>0</v>
      </c>
      <c r="AN35" s="83" t="s">
        <v>410</v>
      </c>
      <c r="AO35" s="83" t="s">
        <v>415</v>
      </c>
      <c r="AP35" s="79" t="b">
        <v>0</v>
      </c>
      <c r="AQ35" s="83" t="s">
        <v>364</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226</v>
      </c>
      <c r="C36" s="65" t="s">
        <v>8302</v>
      </c>
      <c r="D36" s="66">
        <v>5.333333333333334</v>
      </c>
      <c r="E36" s="67" t="s">
        <v>136</v>
      </c>
      <c r="F36" s="68">
        <v>27.333333333333332</v>
      </c>
      <c r="G36" s="65"/>
      <c r="H36" s="69"/>
      <c r="I36" s="70"/>
      <c r="J36" s="70"/>
      <c r="K36" s="35" t="s">
        <v>65</v>
      </c>
      <c r="L36" s="77">
        <v>36</v>
      </c>
      <c r="M36" s="77"/>
      <c r="N36" s="72"/>
      <c r="O36" s="79" t="s">
        <v>244</v>
      </c>
      <c r="P36" s="81">
        <v>44653.8109375</v>
      </c>
      <c r="Q36" s="79" t="s">
        <v>249</v>
      </c>
      <c r="R36" s="82" t="str">
        <f>HYPERLINK("https://nodexlgraphgallery.org/Pages/Graph.aspx?graphID=274172")</f>
        <v>https://nodexlgraphgallery.org/Pages/Graph.aspx?graphID=274172</v>
      </c>
      <c r="S36" s="79" t="s">
        <v>317</v>
      </c>
      <c r="T36" s="83" t="s">
        <v>324</v>
      </c>
      <c r="U36" s="79"/>
      <c r="V36" s="82" t="str">
        <f t="shared" si="0"/>
        <v>http://pbs.twimg.com/profile_images/1443845612445839401/cczEDG9W_normal.jpg</v>
      </c>
      <c r="W36" s="81">
        <v>44653.8109375</v>
      </c>
      <c r="X36" s="86">
        <v>44653</v>
      </c>
      <c r="Y36" s="83" t="s">
        <v>338</v>
      </c>
      <c r="Z36" s="82" t="str">
        <f>HYPERLINK("https://twitter.com/#!/this0499154500/status/1510338215504400392")</f>
        <v>https://twitter.com/#!/this0499154500/status/1510338215504400392</v>
      </c>
      <c r="AA36" s="79"/>
      <c r="AB36" s="79"/>
      <c r="AC36" s="83" t="s">
        <v>365</v>
      </c>
      <c r="AD36" s="79"/>
      <c r="AE36" s="79" t="b">
        <v>0</v>
      </c>
      <c r="AF36" s="79">
        <v>1</v>
      </c>
      <c r="AG36" s="83" t="s">
        <v>410</v>
      </c>
      <c r="AH36" s="79" t="b">
        <v>0</v>
      </c>
      <c r="AI36" s="79" t="s">
        <v>411</v>
      </c>
      <c r="AJ36" s="79"/>
      <c r="AK36" s="83" t="s">
        <v>410</v>
      </c>
      <c r="AL36" s="79" t="b">
        <v>0</v>
      </c>
      <c r="AM36" s="79">
        <v>0</v>
      </c>
      <c r="AN36" s="83" t="s">
        <v>410</v>
      </c>
      <c r="AO36" s="83" t="s">
        <v>415</v>
      </c>
      <c r="AP36" s="79" t="b">
        <v>0</v>
      </c>
      <c r="AQ36" s="83" t="s">
        <v>365</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226</v>
      </c>
      <c r="C37" s="65" t="s">
        <v>8302</v>
      </c>
      <c r="D37" s="66">
        <v>5.333333333333334</v>
      </c>
      <c r="E37" s="67" t="s">
        <v>136</v>
      </c>
      <c r="F37" s="68">
        <v>27.333333333333332</v>
      </c>
      <c r="G37" s="65"/>
      <c r="H37" s="69"/>
      <c r="I37" s="70"/>
      <c r="J37" s="70"/>
      <c r="K37" s="35" t="s">
        <v>65</v>
      </c>
      <c r="L37" s="77">
        <v>37</v>
      </c>
      <c r="M37" s="77"/>
      <c r="N37" s="72"/>
      <c r="O37" s="79" t="s">
        <v>244</v>
      </c>
      <c r="P37" s="81">
        <v>44660.49177083333</v>
      </c>
      <c r="Q37" s="79" t="s">
        <v>250</v>
      </c>
      <c r="R37" s="82" t="str">
        <f>HYPERLINK("https://nodexlgraphgallery.org/Pages/Graph.aspx?graphID=274551")</f>
        <v>https://nodexlgraphgallery.org/Pages/Graph.aspx?graphID=274551</v>
      </c>
      <c r="S37" s="79" t="s">
        <v>317</v>
      </c>
      <c r="T37" s="83" t="s">
        <v>324</v>
      </c>
      <c r="U37" s="79"/>
      <c r="V37" s="82" t="str">
        <f t="shared" si="0"/>
        <v>http://pbs.twimg.com/profile_images/1443845612445839401/cczEDG9W_normal.jpg</v>
      </c>
      <c r="W37" s="81">
        <v>44660.49177083333</v>
      </c>
      <c r="X37" s="86">
        <v>44660</v>
      </c>
      <c r="Y37" s="83" t="s">
        <v>339</v>
      </c>
      <c r="Z37" s="82" t="str">
        <f>HYPERLINK("https://twitter.com/#!/this0499154500/status/1512759267618607104")</f>
        <v>https://twitter.com/#!/this0499154500/status/1512759267618607104</v>
      </c>
      <c r="AA37" s="79"/>
      <c r="AB37" s="79"/>
      <c r="AC37" s="83" t="s">
        <v>366</v>
      </c>
      <c r="AD37" s="79"/>
      <c r="AE37" s="79" t="b">
        <v>0</v>
      </c>
      <c r="AF37" s="79">
        <v>0</v>
      </c>
      <c r="AG37" s="83" t="s">
        <v>410</v>
      </c>
      <c r="AH37" s="79" t="b">
        <v>0</v>
      </c>
      <c r="AI37" s="79" t="s">
        <v>411</v>
      </c>
      <c r="AJ37" s="79"/>
      <c r="AK37" s="83" t="s">
        <v>410</v>
      </c>
      <c r="AL37" s="79" t="b">
        <v>0</v>
      </c>
      <c r="AM37" s="79">
        <v>0</v>
      </c>
      <c r="AN37" s="83" t="s">
        <v>410</v>
      </c>
      <c r="AO37" s="83" t="s">
        <v>415</v>
      </c>
      <c r="AP37" s="79" t="b">
        <v>0</v>
      </c>
      <c r="AQ37" s="83" t="s">
        <v>366</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226</v>
      </c>
      <c r="C38" s="65" t="s">
        <v>8302</v>
      </c>
      <c r="D38" s="66">
        <v>5.333333333333334</v>
      </c>
      <c r="E38" s="67" t="s">
        <v>136</v>
      </c>
      <c r="F38" s="68">
        <v>27.333333333333332</v>
      </c>
      <c r="G38" s="65"/>
      <c r="H38" s="69"/>
      <c r="I38" s="70"/>
      <c r="J38" s="70"/>
      <c r="K38" s="35" t="s">
        <v>65</v>
      </c>
      <c r="L38" s="77">
        <v>38</v>
      </c>
      <c r="M38" s="77"/>
      <c r="N38" s="72"/>
      <c r="O38" s="79" t="s">
        <v>244</v>
      </c>
      <c r="P38" s="81">
        <v>44667.79832175926</v>
      </c>
      <c r="Q38" s="79" t="s">
        <v>251</v>
      </c>
      <c r="R38" s="82" t="str">
        <f>HYPERLINK("https://nodexlgraphgallery.org/Pages/Graph.aspx?graphID=274863")</f>
        <v>https://nodexlgraphgallery.org/Pages/Graph.aspx?graphID=274863</v>
      </c>
      <c r="S38" s="79" t="s">
        <v>317</v>
      </c>
      <c r="T38" s="83" t="s">
        <v>324</v>
      </c>
      <c r="U38" s="79"/>
      <c r="V38" s="82" t="str">
        <f t="shared" si="0"/>
        <v>http://pbs.twimg.com/profile_images/1443845612445839401/cczEDG9W_normal.jpg</v>
      </c>
      <c r="W38" s="81">
        <v>44667.79832175926</v>
      </c>
      <c r="X38" s="86">
        <v>44667</v>
      </c>
      <c r="Y38" s="83" t="s">
        <v>340</v>
      </c>
      <c r="Z38" s="82" t="str">
        <f>HYPERLINK("https://twitter.com/#!/this0499154500/status/1515407072715853830")</f>
        <v>https://twitter.com/#!/this0499154500/status/1515407072715853830</v>
      </c>
      <c r="AA38" s="79"/>
      <c r="AB38" s="79"/>
      <c r="AC38" s="83" t="s">
        <v>367</v>
      </c>
      <c r="AD38" s="79"/>
      <c r="AE38" s="79" t="b">
        <v>0</v>
      </c>
      <c r="AF38" s="79">
        <v>0</v>
      </c>
      <c r="AG38" s="83" t="s">
        <v>410</v>
      </c>
      <c r="AH38" s="79" t="b">
        <v>0</v>
      </c>
      <c r="AI38" s="79" t="s">
        <v>411</v>
      </c>
      <c r="AJ38" s="79"/>
      <c r="AK38" s="83" t="s">
        <v>410</v>
      </c>
      <c r="AL38" s="79" t="b">
        <v>0</v>
      </c>
      <c r="AM38" s="79">
        <v>0</v>
      </c>
      <c r="AN38" s="83" t="s">
        <v>410</v>
      </c>
      <c r="AO38" s="83" t="s">
        <v>415</v>
      </c>
      <c r="AP38" s="79" t="b">
        <v>0</v>
      </c>
      <c r="AQ38" s="83" t="s">
        <v>367</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226</v>
      </c>
      <c r="C39" s="65" t="s">
        <v>8302</v>
      </c>
      <c r="D39" s="66">
        <v>5.333333333333334</v>
      </c>
      <c r="E39" s="67" t="s">
        <v>136</v>
      </c>
      <c r="F39" s="68">
        <v>27.333333333333332</v>
      </c>
      <c r="G39" s="65"/>
      <c r="H39" s="69"/>
      <c r="I39" s="70"/>
      <c r="J39" s="70"/>
      <c r="K39" s="35" t="s">
        <v>65</v>
      </c>
      <c r="L39" s="77">
        <v>39</v>
      </c>
      <c r="M39" s="77"/>
      <c r="N39" s="72"/>
      <c r="O39" s="79" t="s">
        <v>244</v>
      </c>
      <c r="P39" s="81">
        <v>44674.63425925926</v>
      </c>
      <c r="Q39" s="79" t="s">
        <v>252</v>
      </c>
      <c r="R39" s="82" t="str">
        <f>HYPERLINK("https://nodexlgraphgallery.org/Pages/Graph.aspx?graphID=275388")</f>
        <v>https://nodexlgraphgallery.org/Pages/Graph.aspx?graphID=275388</v>
      </c>
      <c r="S39" s="79" t="s">
        <v>317</v>
      </c>
      <c r="T39" s="83" t="s">
        <v>325</v>
      </c>
      <c r="U39" s="79"/>
      <c r="V39" s="82" t="str">
        <f aca="true" t="shared" si="1" ref="V39:V70">HYPERLINK("http://pbs.twimg.com/profile_images/1443845612445839401/cczEDG9W_normal.jpg")</f>
        <v>http://pbs.twimg.com/profile_images/1443845612445839401/cczEDG9W_normal.jpg</v>
      </c>
      <c r="W39" s="81">
        <v>44674.63425925926</v>
      </c>
      <c r="X39" s="86">
        <v>44674</v>
      </c>
      <c r="Y39" s="83" t="s">
        <v>341</v>
      </c>
      <c r="Z39" s="82" t="str">
        <f>HYPERLINK("https://twitter.com/#!/this0499154500/status/1517884331489964033")</f>
        <v>https://twitter.com/#!/this0499154500/status/1517884331489964033</v>
      </c>
      <c r="AA39" s="79"/>
      <c r="AB39" s="79"/>
      <c r="AC39" s="83" t="s">
        <v>368</v>
      </c>
      <c r="AD39" s="79"/>
      <c r="AE39" s="79" t="b">
        <v>0</v>
      </c>
      <c r="AF39" s="79">
        <v>0</v>
      </c>
      <c r="AG39" s="83" t="s">
        <v>410</v>
      </c>
      <c r="AH39" s="79" t="b">
        <v>0</v>
      </c>
      <c r="AI39" s="79" t="s">
        <v>411</v>
      </c>
      <c r="AJ39" s="79"/>
      <c r="AK39" s="83" t="s">
        <v>410</v>
      </c>
      <c r="AL39" s="79" t="b">
        <v>0</v>
      </c>
      <c r="AM39" s="79">
        <v>0</v>
      </c>
      <c r="AN39" s="83" t="s">
        <v>410</v>
      </c>
      <c r="AO39" s="83" t="s">
        <v>415</v>
      </c>
      <c r="AP39" s="79" t="b">
        <v>0</v>
      </c>
      <c r="AQ39" s="83" t="s">
        <v>368</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226</v>
      </c>
      <c r="C40" s="65" t="s">
        <v>8302</v>
      </c>
      <c r="D40" s="66">
        <v>5.333333333333334</v>
      </c>
      <c r="E40" s="67" t="s">
        <v>136</v>
      </c>
      <c r="F40" s="68">
        <v>27.333333333333332</v>
      </c>
      <c r="G40" s="65"/>
      <c r="H40" s="69"/>
      <c r="I40" s="70"/>
      <c r="J40" s="70"/>
      <c r="K40" s="35" t="s">
        <v>65</v>
      </c>
      <c r="L40" s="77">
        <v>40</v>
      </c>
      <c r="M40" s="77"/>
      <c r="N40" s="72"/>
      <c r="O40" s="79" t="s">
        <v>244</v>
      </c>
      <c r="P40" s="81">
        <v>44683.45649305556</v>
      </c>
      <c r="Q40" s="79" t="s">
        <v>253</v>
      </c>
      <c r="R40" s="82" t="str">
        <f>HYPERLINK("https://nodexlgraphgallery.org/Pages/Graph.aspx?graphID=275682")</f>
        <v>https://nodexlgraphgallery.org/Pages/Graph.aspx?graphID=275682</v>
      </c>
      <c r="S40" s="79" t="s">
        <v>317</v>
      </c>
      <c r="T40" s="83" t="s">
        <v>325</v>
      </c>
      <c r="U40" s="79"/>
      <c r="V40" s="82" t="str">
        <f t="shared" si="1"/>
        <v>http://pbs.twimg.com/profile_images/1443845612445839401/cczEDG9W_normal.jpg</v>
      </c>
      <c r="W40" s="81">
        <v>44683.45649305556</v>
      </c>
      <c r="X40" s="86">
        <v>44683</v>
      </c>
      <c r="Y40" s="83" t="s">
        <v>342</v>
      </c>
      <c r="Z40" s="82" t="str">
        <f>HYPERLINK("https://twitter.com/#!/this0499154500/status/1521081403961708545")</f>
        <v>https://twitter.com/#!/this0499154500/status/1521081403961708545</v>
      </c>
      <c r="AA40" s="79"/>
      <c r="AB40" s="79"/>
      <c r="AC40" s="83" t="s">
        <v>369</v>
      </c>
      <c r="AD40" s="79"/>
      <c r="AE40" s="79" t="b">
        <v>0</v>
      </c>
      <c r="AF40" s="79">
        <v>2</v>
      </c>
      <c r="AG40" s="83" t="s">
        <v>410</v>
      </c>
      <c r="AH40" s="79" t="b">
        <v>0</v>
      </c>
      <c r="AI40" s="79" t="s">
        <v>411</v>
      </c>
      <c r="AJ40" s="79"/>
      <c r="AK40" s="83" t="s">
        <v>410</v>
      </c>
      <c r="AL40" s="79" t="b">
        <v>0</v>
      </c>
      <c r="AM40" s="79">
        <v>0</v>
      </c>
      <c r="AN40" s="83" t="s">
        <v>410</v>
      </c>
      <c r="AO40" s="83" t="s">
        <v>415</v>
      </c>
      <c r="AP40" s="79" t="b">
        <v>0</v>
      </c>
      <c r="AQ40" s="83" t="s">
        <v>369</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227</v>
      </c>
      <c r="C41" s="65" t="s">
        <v>8303</v>
      </c>
      <c r="D41" s="66">
        <v>7.666666666666667</v>
      </c>
      <c r="E41" s="67" t="s">
        <v>136</v>
      </c>
      <c r="F41" s="68">
        <v>19.666666666666664</v>
      </c>
      <c r="G41" s="65"/>
      <c r="H41" s="69"/>
      <c r="I41" s="70"/>
      <c r="J41" s="70"/>
      <c r="K41" s="35" t="s">
        <v>65</v>
      </c>
      <c r="L41" s="77">
        <v>41</v>
      </c>
      <c r="M41" s="77"/>
      <c r="N41" s="72"/>
      <c r="O41" s="79" t="s">
        <v>244</v>
      </c>
      <c r="P41" s="81">
        <v>44625.60612268518</v>
      </c>
      <c r="Q41" s="79" t="s">
        <v>246</v>
      </c>
      <c r="R41" s="82" t="str">
        <f>HYPERLINK("https://nodexlgraphgallery.org/Pages/Graph.aspx?graphID=272536")</f>
        <v>https://nodexlgraphgallery.org/Pages/Graph.aspx?graphID=272536</v>
      </c>
      <c r="S41" s="79" t="s">
        <v>317</v>
      </c>
      <c r="T41" s="83" t="s">
        <v>322</v>
      </c>
      <c r="U41" s="79"/>
      <c r="V41" s="82" t="str">
        <f t="shared" si="1"/>
        <v>http://pbs.twimg.com/profile_images/1443845612445839401/cczEDG9W_normal.jpg</v>
      </c>
      <c r="W41" s="81">
        <v>44625.60612268518</v>
      </c>
      <c r="X41" s="86">
        <v>44625</v>
      </c>
      <c r="Y41" s="83" t="s">
        <v>335</v>
      </c>
      <c r="Z41" s="82" t="str">
        <f>HYPERLINK("https://twitter.com/#!/this0499154500/status/1500117129982623751")</f>
        <v>https://twitter.com/#!/this0499154500/status/1500117129982623751</v>
      </c>
      <c r="AA41" s="79"/>
      <c r="AB41" s="79"/>
      <c r="AC41" s="83" t="s">
        <v>362</v>
      </c>
      <c r="AD41" s="79"/>
      <c r="AE41" s="79" t="b">
        <v>0</v>
      </c>
      <c r="AF41" s="79">
        <v>0</v>
      </c>
      <c r="AG41" s="83" t="s">
        <v>410</v>
      </c>
      <c r="AH41" s="79" t="b">
        <v>0</v>
      </c>
      <c r="AI41" s="79" t="s">
        <v>411</v>
      </c>
      <c r="AJ41" s="79"/>
      <c r="AK41" s="83" t="s">
        <v>410</v>
      </c>
      <c r="AL41" s="79" t="b">
        <v>0</v>
      </c>
      <c r="AM41" s="79">
        <v>1</v>
      </c>
      <c r="AN41" s="83" t="s">
        <v>410</v>
      </c>
      <c r="AO41" s="83" t="s">
        <v>415</v>
      </c>
      <c r="AP41" s="79" t="b">
        <v>0</v>
      </c>
      <c r="AQ41" s="83" t="s">
        <v>362</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227</v>
      </c>
      <c r="C42" s="65" t="s">
        <v>8301</v>
      </c>
      <c r="D42" s="66">
        <v>3</v>
      </c>
      <c r="E42" s="67" t="s">
        <v>132</v>
      </c>
      <c r="F42" s="68">
        <v>35</v>
      </c>
      <c r="G42" s="65"/>
      <c r="H42" s="69"/>
      <c r="I42" s="70"/>
      <c r="J42" s="70"/>
      <c r="K42" s="35" t="s">
        <v>65</v>
      </c>
      <c r="L42" s="77">
        <v>42</v>
      </c>
      <c r="M42" s="77"/>
      <c r="N42" s="72"/>
      <c r="O42" s="79" t="s">
        <v>243</v>
      </c>
      <c r="P42" s="81">
        <v>44625.640752314815</v>
      </c>
      <c r="Q42" s="79" t="s">
        <v>247</v>
      </c>
      <c r="R42" s="82" t="str">
        <f>HYPERLINK("https://nodexlgraphgallery.org/Pages/Graph.aspx?graphID=272536")</f>
        <v>https://nodexlgraphgallery.org/Pages/Graph.aspx?graphID=272536</v>
      </c>
      <c r="S42" s="79" t="s">
        <v>317</v>
      </c>
      <c r="T42" s="83" t="s">
        <v>323</v>
      </c>
      <c r="U42" s="79"/>
      <c r="V42" s="82" t="str">
        <f t="shared" si="1"/>
        <v>http://pbs.twimg.com/profile_images/1443845612445839401/cczEDG9W_normal.jpg</v>
      </c>
      <c r="W42" s="81">
        <v>44625.640752314815</v>
      </c>
      <c r="X42" s="86">
        <v>44625</v>
      </c>
      <c r="Y42" s="83" t="s">
        <v>336</v>
      </c>
      <c r="Z42" s="82" t="str">
        <f>HYPERLINK("https://twitter.com/#!/this0499154500/status/1500129679071756293")</f>
        <v>https://twitter.com/#!/this0499154500/status/1500129679071756293</v>
      </c>
      <c r="AA42" s="79"/>
      <c r="AB42" s="79"/>
      <c r="AC42" s="83" t="s">
        <v>363</v>
      </c>
      <c r="AD42" s="79"/>
      <c r="AE42" s="79" t="b">
        <v>0</v>
      </c>
      <c r="AF42" s="79">
        <v>0</v>
      </c>
      <c r="AG42" s="83" t="s">
        <v>410</v>
      </c>
      <c r="AH42" s="79" t="b">
        <v>0</v>
      </c>
      <c r="AI42" s="79" t="s">
        <v>411</v>
      </c>
      <c r="AJ42" s="79"/>
      <c r="AK42" s="83" t="s">
        <v>410</v>
      </c>
      <c r="AL42" s="79" t="b">
        <v>0</v>
      </c>
      <c r="AM42" s="79">
        <v>1</v>
      </c>
      <c r="AN42" s="83" t="s">
        <v>362</v>
      </c>
      <c r="AO42" s="83" t="s">
        <v>415</v>
      </c>
      <c r="AP42" s="79" t="b">
        <v>0</v>
      </c>
      <c r="AQ42" s="83" t="s">
        <v>362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227</v>
      </c>
      <c r="C43" s="65" t="s">
        <v>8303</v>
      </c>
      <c r="D43" s="66">
        <v>7.666666666666667</v>
      </c>
      <c r="E43" s="67" t="s">
        <v>136</v>
      </c>
      <c r="F43" s="68">
        <v>19.666666666666664</v>
      </c>
      <c r="G43" s="65"/>
      <c r="H43" s="69"/>
      <c r="I43" s="70"/>
      <c r="J43" s="70"/>
      <c r="K43" s="35" t="s">
        <v>65</v>
      </c>
      <c r="L43" s="77">
        <v>43</v>
      </c>
      <c r="M43" s="77"/>
      <c r="N43" s="72"/>
      <c r="O43" s="79" t="s">
        <v>244</v>
      </c>
      <c r="P43" s="81">
        <v>44632.73615740741</v>
      </c>
      <c r="Q43" s="79" t="s">
        <v>248</v>
      </c>
      <c r="R43" s="82" t="str">
        <f>HYPERLINK("https://nodexlgraphgallery.org/Pages/Graph.aspx?graphID=272958")</f>
        <v>https://nodexlgraphgallery.org/Pages/Graph.aspx?graphID=272958</v>
      </c>
      <c r="S43" s="79" t="s">
        <v>317</v>
      </c>
      <c r="T43" s="83" t="s">
        <v>324</v>
      </c>
      <c r="U43" s="79"/>
      <c r="V43" s="82" t="str">
        <f t="shared" si="1"/>
        <v>http://pbs.twimg.com/profile_images/1443845612445839401/cczEDG9W_normal.jpg</v>
      </c>
      <c r="W43" s="81">
        <v>44632.73615740741</v>
      </c>
      <c r="X43" s="86">
        <v>44632</v>
      </c>
      <c r="Y43" s="83" t="s">
        <v>337</v>
      </c>
      <c r="Z43" s="82" t="str">
        <f>HYPERLINK("https://twitter.com/#!/this0499154500/status/1502700969787805697")</f>
        <v>https://twitter.com/#!/this0499154500/status/1502700969787805697</v>
      </c>
      <c r="AA43" s="79"/>
      <c r="AB43" s="79"/>
      <c r="AC43" s="83" t="s">
        <v>364</v>
      </c>
      <c r="AD43" s="79"/>
      <c r="AE43" s="79" t="b">
        <v>0</v>
      </c>
      <c r="AF43" s="79">
        <v>0</v>
      </c>
      <c r="AG43" s="83" t="s">
        <v>410</v>
      </c>
      <c r="AH43" s="79" t="b">
        <v>0</v>
      </c>
      <c r="AI43" s="79" t="s">
        <v>411</v>
      </c>
      <c r="AJ43" s="79"/>
      <c r="AK43" s="83" t="s">
        <v>410</v>
      </c>
      <c r="AL43" s="79" t="b">
        <v>0</v>
      </c>
      <c r="AM43" s="79">
        <v>0</v>
      </c>
      <c r="AN43" s="83" t="s">
        <v>410</v>
      </c>
      <c r="AO43" s="83" t="s">
        <v>415</v>
      </c>
      <c r="AP43" s="79" t="b">
        <v>0</v>
      </c>
      <c r="AQ43" s="83" t="s">
        <v>364</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227</v>
      </c>
      <c r="C44" s="65" t="s">
        <v>8303</v>
      </c>
      <c r="D44" s="66">
        <v>7.666666666666667</v>
      </c>
      <c r="E44" s="67" t="s">
        <v>136</v>
      </c>
      <c r="F44" s="68">
        <v>19.666666666666664</v>
      </c>
      <c r="G44" s="65"/>
      <c r="H44" s="69"/>
      <c r="I44" s="70"/>
      <c r="J44" s="70"/>
      <c r="K44" s="35" t="s">
        <v>65</v>
      </c>
      <c r="L44" s="77">
        <v>44</v>
      </c>
      <c r="M44" s="77"/>
      <c r="N44" s="72"/>
      <c r="O44" s="79" t="s">
        <v>244</v>
      </c>
      <c r="P44" s="81">
        <v>44653.8109375</v>
      </c>
      <c r="Q44" s="79" t="s">
        <v>249</v>
      </c>
      <c r="R44" s="82" t="str">
        <f>HYPERLINK("https://nodexlgraphgallery.org/Pages/Graph.aspx?graphID=274172")</f>
        <v>https://nodexlgraphgallery.org/Pages/Graph.aspx?graphID=274172</v>
      </c>
      <c r="S44" s="79" t="s">
        <v>317</v>
      </c>
      <c r="T44" s="83" t="s">
        <v>324</v>
      </c>
      <c r="U44" s="79"/>
      <c r="V44" s="82" t="str">
        <f t="shared" si="1"/>
        <v>http://pbs.twimg.com/profile_images/1443845612445839401/cczEDG9W_normal.jpg</v>
      </c>
      <c r="W44" s="81">
        <v>44653.8109375</v>
      </c>
      <c r="X44" s="86">
        <v>44653</v>
      </c>
      <c r="Y44" s="83" t="s">
        <v>338</v>
      </c>
      <c r="Z44" s="82" t="str">
        <f>HYPERLINK("https://twitter.com/#!/this0499154500/status/1510338215504400392")</f>
        <v>https://twitter.com/#!/this0499154500/status/1510338215504400392</v>
      </c>
      <c r="AA44" s="79"/>
      <c r="AB44" s="79"/>
      <c r="AC44" s="83" t="s">
        <v>365</v>
      </c>
      <c r="AD44" s="79"/>
      <c r="AE44" s="79" t="b">
        <v>0</v>
      </c>
      <c r="AF44" s="79">
        <v>1</v>
      </c>
      <c r="AG44" s="83" t="s">
        <v>410</v>
      </c>
      <c r="AH44" s="79" t="b">
        <v>0</v>
      </c>
      <c r="AI44" s="79" t="s">
        <v>411</v>
      </c>
      <c r="AJ44" s="79"/>
      <c r="AK44" s="83" t="s">
        <v>410</v>
      </c>
      <c r="AL44" s="79" t="b">
        <v>0</v>
      </c>
      <c r="AM44" s="79">
        <v>0</v>
      </c>
      <c r="AN44" s="83" t="s">
        <v>410</v>
      </c>
      <c r="AO44" s="83" t="s">
        <v>415</v>
      </c>
      <c r="AP44" s="79" t="b">
        <v>0</v>
      </c>
      <c r="AQ44" s="83" t="s">
        <v>365</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227</v>
      </c>
      <c r="C45" s="65" t="s">
        <v>8303</v>
      </c>
      <c r="D45" s="66">
        <v>7.666666666666667</v>
      </c>
      <c r="E45" s="67" t="s">
        <v>136</v>
      </c>
      <c r="F45" s="68">
        <v>19.666666666666664</v>
      </c>
      <c r="G45" s="65"/>
      <c r="H45" s="69"/>
      <c r="I45" s="70"/>
      <c r="J45" s="70"/>
      <c r="K45" s="35" t="s">
        <v>65</v>
      </c>
      <c r="L45" s="77">
        <v>45</v>
      </c>
      <c r="M45" s="77"/>
      <c r="N45" s="72"/>
      <c r="O45" s="79" t="s">
        <v>244</v>
      </c>
      <c r="P45" s="81">
        <v>44660.49177083333</v>
      </c>
      <c r="Q45" s="79" t="s">
        <v>250</v>
      </c>
      <c r="R45" s="82" t="str">
        <f>HYPERLINK("https://nodexlgraphgallery.org/Pages/Graph.aspx?graphID=274551")</f>
        <v>https://nodexlgraphgallery.org/Pages/Graph.aspx?graphID=274551</v>
      </c>
      <c r="S45" s="79" t="s">
        <v>317</v>
      </c>
      <c r="T45" s="83" t="s">
        <v>324</v>
      </c>
      <c r="U45" s="79"/>
      <c r="V45" s="82" t="str">
        <f t="shared" si="1"/>
        <v>http://pbs.twimg.com/profile_images/1443845612445839401/cczEDG9W_normal.jpg</v>
      </c>
      <c r="W45" s="81">
        <v>44660.49177083333</v>
      </c>
      <c r="X45" s="86">
        <v>44660</v>
      </c>
      <c r="Y45" s="83" t="s">
        <v>339</v>
      </c>
      <c r="Z45" s="82" t="str">
        <f>HYPERLINK("https://twitter.com/#!/this0499154500/status/1512759267618607104")</f>
        <v>https://twitter.com/#!/this0499154500/status/1512759267618607104</v>
      </c>
      <c r="AA45" s="79"/>
      <c r="AB45" s="79"/>
      <c r="AC45" s="83" t="s">
        <v>366</v>
      </c>
      <c r="AD45" s="79"/>
      <c r="AE45" s="79" t="b">
        <v>0</v>
      </c>
      <c r="AF45" s="79">
        <v>0</v>
      </c>
      <c r="AG45" s="83" t="s">
        <v>410</v>
      </c>
      <c r="AH45" s="79" t="b">
        <v>0</v>
      </c>
      <c r="AI45" s="79" t="s">
        <v>411</v>
      </c>
      <c r="AJ45" s="79"/>
      <c r="AK45" s="83" t="s">
        <v>410</v>
      </c>
      <c r="AL45" s="79" t="b">
        <v>0</v>
      </c>
      <c r="AM45" s="79">
        <v>0</v>
      </c>
      <c r="AN45" s="83" t="s">
        <v>410</v>
      </c>
      <c r="AO45" s="83" t="s">
        <v>415</v>
      </c>
      <c r="AP45" s="79" t="b">
        <v>0</v>
      </c>
      <c r="AQ45" s="83" t="s">
        <v>366</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227</v>
      </c>
      <c r="C46" s="65" t="s">
        <v>8303</v>
      </c>
      <c r="D46" s="66">
        <v>7.666666666666667</v>
      </c>
      <c r="E46" s="67" t="s">
        <v>136</v>
      </c>
      <c r="F46" s="68">
        <v>19.666666666666664</v>
      </c>
      <c r="G46" s="65"/>
      <c r="H46" s="69"/>
      <c r="I46" s="70"/>
      <c r="J46" s="70"/>
      <c r="K46" s="35" t="s">
        <v>65</v>
      </c>
      <c r="L46" s="77">
        <v>46</v>
      </c>
      <c r="M46" s="77"/>
      <c r="N46" s="72"/>
      <c r="O46" s="79" t="s">
        <v>244</v>
      </c>
      <c r="P46" s="81">
        <v>44667.79832175926</v>
      </c>
      <c r="Q46" s="79" t="s">
        <v>251</v>
      </c>
      <c r="R46" s="82" t="str">
        <f>HYPERLINK("https://nodexlgraphgallery.org/Pages/Graph.aspx?graphID=274863")</f>
        <v>https://nodexlgraphgallery.org/Pages/Graph.aspx?graphID=274863</v>
      </c>
      <c r="S46" s="79" t="s">
        <v>317</v>
      </c>
      <c r="T46" s="83" t="s">
        <v>324</v>
      </c>
      <c r="U46" s="79"/>
      <c r="V46" s="82" t="str">
        <f t="shared" si="1"/>
        <v>http://pbs.twimg.com/profile_images/1443845612445839401/cczEDG9W_normal.jpg</v>
      </c>
      <c r="W46" s="81">
        <v>44667.79832175926</v>
      </c>
      <c r="X46" s="86">
        <v>44667</v>
      </c>
      <c r="Y46" s="83" t="s">
        <v>340</v>
      </c>
      <c r="Z46" s="82" t="str">
        <f>HYPERLINK("https://twitter.com/#!/this0499154500/status/1515407072715853830")</f>
        <v>https://twitter.com/#!/this0499154500/status/1515407072715853830</v>
      </c>
      <c r="AA46" s="79"/>
      <c r="AB46" s="79"/>
      <c r="AC46" s="83" t="s">
        <v>367</v>
      </c>
      <c r="AD46" s="79"/>
      <c r="AE46" s="79" t="b">
        <v>0</v>
      </c>
      <c r="AF46" s="79">
        <v>0</v>
      </c>
      <c r="AG46" s="83" t="s">
        <v>410</v>
      </c>
      <c r="AH46" s="79" t="b">
        <v>0</v>
      </c>
      <c r="AI46" s="79" t="s">
        <v>411</v>
      </c>
      <c r="AJ46" s="79"/>
      <c r="AK46" s="83" t="s">
        <v>410</v>
      </c>
      <c r="AL46" s="79" t="b">
        <v>0</v>
      </c>
      <c r="AM46" s="79">
        <v>0</v>
      </c>
      <c r="AN46" s="83" t="s">
        <v>410</v>
      </c>
      <c r="AO46" s="83" t="s">
        <v>415</v>
      </c>
      <c r="AP46" s="79" t="b">
        <v>0</v>
      </c>
      <c r="AQ46" s="83" t="s">
        <v>367</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227</v>
      </c>
      <c r="C47" s="65" t="s">
        <v>8303</v>
      </c>
      <c r="D47" s="66">
        <v>7.666666666666667</v>
      </c>
      <c r="E47" s="67" t="s">
        <v>136</v>
      </c>
      <c r="F47" s="68">
        <v>19.666666666666664</v>
      </c>
      <c r="G47" s="65"/>
      <c r="H47" s="69"/>
      <c r="I47" s="70"/>
      <c r="J47" s="70"/>
      <c r="K47" s="35" t="s">
        <v>65</v>
      </c>
      <c r="L47" s="77">
        <v>47</v>
      </c>
      <c r="M47" s="77"/>
      <c r="N47" s="72"/>
      <c r="O47" s="79" t="s">
        <v>244</v>
      </c>
      <c r="P47" s="81">
        <v>44674.63425925926</v>
      </c>
      <c r="Q47" s="79" t="s">
        <v>252</v>
      </c>
      <c r="R47" s="82" t="str">
        <f>HYPERLINK("https://nodexlgraphgallery.org/Pages/Graph.aspx?graphID=275388")</f>
        <v>https://nodexlgraphgallery.org/Pages/Graph.aspx?graphID=275388</v>
      </c>
      <c r="S47" s="79" t="s">
        <v>317</v>
      </c>
      <c r="T47" s="83" t="s">
        <v>325</v>
      </c>
      <c r="U47" s="79"/>
      <c r="V47" s="82" t="str">
        <f t="shared" si="1"/>
        <v>http://pbs.twimg.com/profile_images/1443845612445839401/cczEDG9W_normal.jpg</v>
      </c>
      <c r="W47" s="81">
        <v>44674.63425925926</v>
      </c>
      <c r="X47" s="86">
        <v>44674</v>
      </c>
      <c r="Y47" s="83" t="s">
        <v>341</v>
      </c>
      <c r="Z47" s="82" t="str">
        <f>HYPERLINK("https://twitter.com/#!/this0499154500/status/1517884331489964033")</f>
        <v>https://twitter.com/#!/this0499154500/status/1517884331489964033</v>
      </c>
      <c r="AA47" s="79"/>
      <c r="AB47" s="79"/>
      <c r="AC47" s="83" t="s">
        <v>368</v>
      </c>
      <c r="AD47" s="79"/>
      <c r="AE47" s="79" t="b">
        <v>0</v>
      </c>
      <c r="AF47" s="79">
        <v>0</v>
      </c>
      <c r="AG47" s="83" t="s">
        <v>410</v>
      </c>
      <c r="AH47" s="79" t="b">
        <v>0</v>
      </c>
      <c r="AI47" s="79" t="s">
        <v>411</v>
      </c>
      <c r="AJ47" s="79"/>
      <c r="AK47" s="83" t="s">
        <v>410</v>
      </c>
      <c r="AL47" s="79" t="b">
        <v>0</v>
      </c>
      <c r="AM47" s="79">
        <v>0</v>
      </c>
      <c r="AN47" s="83" t="s">
        <v>410</v>
      </c>
      <c r="AO47" s="83" t="s">
        <v>415</v>
      </c>
      <c r="AP47" s="79" t="b">
        <v>0</v>
      </c>
      <c r="AQ47" s="83" t="s">
        <v>368</v>
      </c>
      <c r="AR47" s="79" t="s">
        <v>176</v>
      </c>
      <c r="AS47" s="79">
        <v>0</v>
      </c>
      <c r="AT47" s="79">
        <v>0</v>
      </c>
      <c r="AU47" s="79"/>
      <c r="AV47" s="79"/>
      <c r="AW47" s="79"/>
      <c r="AX47" s="79"/>
      <c r="AY47" s="79"/>
      <c r="AZ47" s="79"/>
      <c r="BA47" s="79"/>
      <c r="BB47" s="79"/>
      <c r="BC47">
        <v>8</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227</v>
      </c>
      <c r="C48" s="65" t="s">
        <v>8303</v>
      </c>
      <c r="D48" s="66">
        <v>7.666666666666667</v>
      </c>
      <c r="E48" s="67" t="s">
        <v>136</v>
      </c>
      <c r="F48" s="68">
        <v>19.666666666666664</v>
      </c>
      <c r="G48" s="65"/>
      <c r="H48" s="69"/>
      <c r="I48" s="70"/>
      <c r="J48" s="70"/>
      <c r="K48" s="35" t="s">
        <v>65</v>
      </c>
      <c r="L48" s="77">
        <v>48</v>
      </c>
      <c r="M48" s="77"/>
      <c r="N48" s="72"/>
      <c r="O48" s="79" t="s">
        <v>244</v>
      </c>
      <c r="P48" s="81">
        <v>44683.45649305556</v>
      </c>
      <c r="Q48" s="79" t="s">
        <v>253</v>
      </c>
      <c r="R48" s="82" t="str">
        <f>HYPERLINK("https://nodexlgraphgallery.org/Pages/Graph.aspx?graphID=275682")</f>
        <v>https://nodexlgraphgallery.org/Pages/Graph.aspx?graphID=275682</v>
      </c>
      <c r="S48" s="79" t="s">
        <v>317</v>
      </c>
      <c r="T48" s="83" t="s">
        <v>325</v>
      </c>
      <c r="U48" s="79"/>
      <c r="V48" s="82" t="str">
        <f t="shared" si="1"/>
        <v>http://pbs.twimg.com/profile_images/1443845612445839401/cczEDG9W_normal.jpg</v>
      </c>
      <c r="W48" s="81">
        <v>44683.45649305556</v>
      </c>
      <c r="X48" s="86">
        <v>44683</v>
      </c>
      <c r="Y48" s="83" t="s">
        <v>342</v>
      </c>
      <c r="Z48" s="82" t="str">
        <f>HYPERLINK("https://twitter.com/#!/this0499154500/status/1521081403961708545")</f>
        <v>https://twitter.com/#!/this0499154500/status/1521081403961708545</v>
      </c>
      <c r="AA48" s="79"/>
      <c r="AB48" s="79"/>
      <c r="AC48" s="83" t="s">
        <v>369</v>
      </c>
      <c r="AD48" s="79"/>
      <c r="AE48" s="79" t="b">
        <v>0</v>
      </c>
      <c r="AF48" s="79">
        <v>2</v>
      </c>
      <c r="AG48" s="83" t="s">
        <v>410</v>
      </c>
      <c r="AH48" s="79" t="b">
        <v>0</v>
      </c>
      <c r="AI48" s="79" t="s">
        <v>411</v>
      </c>
      <c r="AJ48" s="79"/>
      <c r="AK48" s="83" t="s">
        <v>410</v>
      </c>
      <c r="AL48" s="79" t="b">
        <v>0</v>
      </c>
      <c r="AM48" s="79">
        <v>0</v>
      </c>
      <c r="AN48" s="83" t="s">
        <v>410</v>
      </c>
      <c r="AO48" s="83" t="s">
        <v>415</v>
      </c>
      <c r="AP48" s="79" t="b">
        <v>0</v>
      </c>
      <c r="AQ48" s="83" t="s">
        <v>369</v>
      </c>
      <c r="AR48" s="79" t="s">
        <v>176</v>
      </c>
      <c r="AS48" s="79">
        <v>0</v>
      </c>
      <c r="AT48" s="79">
        <v>0</v>
      </c>
      <c r="AU48" s="79"/>
      <c r="AV48" s="79"/>
      <c r="AW48" s="79"/>
      <c r="AX48" s="79"/>
      <c r="AY48" s="79"/>
      <c r="AZ48" s="79"/>
      <c r="BA48" s="79"/>
      <c r="BB48" s="79"/>
      <c r="BC48">
        <v>8</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227</v>
      </c>
      <c r="C49" s="65" t="s">
        <v>8303</v>
      </c>
      <c r="D49" s="66">
        <v>7.666666666666667</v>
      </c>
      <c r="E49" s="67" t="s">
        <v>136</v>
      </c>
      <c r="F49" s="68">
        <v>19.666666666666664</v>
      </c>
      <c r="G49" s="65"/>
      <c r="H49" s="69"/>
      <c r="I49" s="70"/>
      <c r="J49" s="70"/>
      <c r="K49" s="35" t="s">
        <v>65</v>
      </c>
      <c r="L49" s="77">
        <v>49</v>
      </c>
      <c r="M49" s="77"/>
      <c r="N49" s="72"/>
      <c r="O49" s="79" t="s">
        <v>244</v>
      </c>
      <c r="P49" s="81">
        <v>44702.38829861111</v>
      </c>
      <c r="Q49" s="79" t="s">
        <v>254</v>
      </c>
      <c r="R49" s="82" t="str">
        <f>HYPERLINK("https://nodexlgraphgallery.org/Pages/Graph.aspx?graphID=276746")</f>
        <v>https://nodexlgraphgallery.org/Pages/Graph.aspx?graphID=276746</v>
      </c>
      <c r="S49" s="79" t="s">
        <v>317</v>
      </c>
      <c r="T49" s="83" t="s">
        <v>326</v>
      </c>
      <c r="U49" s="79"/>
      <c r="V49" s="82" t="str">
        <f t="shared" si="1"/>
        <v>http://pbs.twimg.com/profile_images/1443845612445839401/cczEDG9W_normal.jpg</v>
      </c>
      <c r="W49" s="81">
        <v>44702.38829861111</v>
      </c>
      <c r="X49" s="86">
        <v>44702</v>
      </c>
      <c r="Y49" s="83" t="s">
        <v>343</v>
      </c>
      <c r="Z49" s="82" t="str">
        <f>HYPERLINK("https://twitter.com/#!/this0499154500/status/1527942057758695425")</f>
        <v>https://twitter.com/#!/this0499154500/status/1527942057758695425</v>
      </c>
      <c r="AA49" s="79"/>
      <c r="AB49" s="79"/>
      <c r="AC49" s="83" t="s">
        <v>370</v>
      </c>
      <c r="AD49" s="79"/>
      <c r="AE49" s="79" t="b">
        <v>0</v>
      </c>
      <c r="AF49" s="79">
        <v>0</v>
      </c>
      <c r="AG49" s="83" t="s">
        <v>410</v>
      </c>
      <c r="AH49" s="79" t="b">
        <v>0</v>
      </c>
      <c r="AI49" s="79" t="s">
        <v>411</v>
      </c>
      <c r="AJ49" s="79"/>
      <c r="AK49" s="83" t="s">
        <v>410</v>
      </c>
      <c r="AL49" s="79" t="b">
        <v>0</v>
      </c>
      <c r="AM49" s="79">
        <v>0</v>
      </c>
      <c r="AN49" s="83" t="s">
        <v>410</v>
      </c>
      <c r="AO49" s="83" t="s">
        <v>415</v>
      </c>
      <c r="AP49" s="79" t="b">
        <v>0</v>
      </c>
      <c r="AQ49" s="83" t="s">
        <v>370</v>
      </c>
      <c r="AR49" s="79" t="s">
        <v>176</v>
      </c>
      <c r="AS49" s="79">
        <v>0</v>
      </c>
      <c r="AT49" s="79">
        <v>0</v>
      </c>
      <c r="AU49" s="79"/>
      <c r="AV49" s="79"/>
      <c r="AW49" s="79"/>
      <c r="AX49" s="79"/>
      <c r="AY49" s="79"/>
      <c r="AZ49" s="79"/>
      <c r="BA49" s="79"/>
      <c r="BB49" s="79"/>
      <c r="BC49">
        <v>8</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228</v>
      </c>
      <c r="C50" s="65" t="s">
        <v>8301</v>
      </c>
      <c r="D50" s="66">
        <v>3</v>
      </c>
      <c r="E50" s="67" t="s">
        <v>132</v>
      </c>
      <c r="F50" s="68">
        <v>35</v>
      </c>
      <c r="G50" s="65"/>
      <c r="H50" s="69"/>
      <c r="I50" s="70"/>
      <c r="J50" s="70"/>
      <c r="K50" s="35" t="s">
        <v>65</v>
      </c>
      <c r="L50" s="77">
        <v>50</v>
      </c>
      <c r="M50" s="77"/>
      <c r="N50" s="72"/>
      <c r="O50" s="79" t="s">
        <v>244</v>
      </c>
      <c r="P50" s="81">
        <v>44702.38829861111</v>
      </c>
      <c r="Q50" s="79" t="s">
        <v>254</v>
      </c>
      <c r="R50" s="82" t="str">
        <f>HYPERLINK("https://nodexlgraphgallery.org/Pages/Graph.aspx?graphID=276746")</f>
        <v>https://nodexlgraphgallery.org/Pages/Graph.aspx?graphID=276746</v>
      </c>
      <c r="S50" s="79" t="s">
        <v>317</v>
      </c>
      <c r="T50" s="83" t="s">
        <v>326</v>
      </c>
      <c r="U50" s="79"/>
      <c r="V50" s="82" t="str">
        <f t="shared" si="1"/>
        <v>http://pbs.twimg.com/profile_images/1443845612445839401/cczEDG9W_normal.jpg</v>
      </c>
      <c r="W50" s="81">
        <v>44702.38829861111</v>
      </c>
      <c r="X50" s="86">
        <v>44702</v>
      </c>
      <c r="Y50" s="83" t="s">
        <v>343</v>
      </c>
      <c r="Z50" s="82" t="str">
        <f>HYPERLINK("https://twitter.com/#!/this0499154500/status/1527942057758695425")</f>
        <v>https://twitter.com/#!/this0499154500/status/1527942057758695425</v>
      </c>
      <c r="AA50" s="79"/>
      <c r="AB50" s="79"/>
      <c r="AC50" s="83" t="s">
        <v>370</v>
      </c>
      <c r="AD50" s="79"/>
      <c r="AE50" s="79" t="b">
        <v>0</v>
      </c>
      <c r="AF50" s="79">
        <v>0</v>
      </c>
      <c r="AG50" s="83" t="s">
        <v>410</v>
      </c>
      <c r="AH50" s="79" t="b">
        <v>0</v>
      </c>
      <c r="AI50" s="79" t="s">
        <v>411</v>
      </c>
      <c r="AJ50" s="79"/>
      <c r="AK50" s="83" t="s">
        <v>410</v>
      </c>
      <c r="AL50" s="79" t="b">
        <v>0</v>
      </c>
      <c r="AM50" s="79">
        <v>0</v>
      </c>
      <c r="AN50" s="83" t="s">
        <v>410</v>
      </c>
      <c r="AO50" s="83" t="s">
        <v>415</v>
      </c>
      <c r="AP50" s="79" t="b">
        <v>0</v>
      </c>
      <c r="AQ50" s="83"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229</v>
      </c>
      <c r="C51" s="65" t="s">
        <v>8304</v>
      </c>
      <c r="D51" s="66">
        <v>10</v>
      </c>
      <c r="E51" s="67" t="s">
        <v>136</v>
      </c>
      <c r="F51" s="68">
        <v>12</v>
      </c>
      <c r="G51" s="65"/>
      <c r="H51" s="69"/>
      <c r="I51" s="70"/>
      <c r="J51" s="70"/>
      <c r="K51" s="35" t="s">
        <v>65</v>
      </c>
      <c r="L51" s="77">
        <v>51</v>
      </c>
      <c r="M51" s="77"/>
      <c r="N51" s="72"/>
      <c r="O51" s="79" t="s">
        <v>244</v>
      </c>
      <c r="P51" s="81">
        <v>44625.60612268518</v>
      </c>
      <c r="Q51" s="79" t="s">
        <v>246</v>
      </c>
      <c r="R51" s="82" t="str">
        <f>HYPERLINK("https://nodexlgraphgallery.org/Pages/Graph.aspx?graphID=272536")</f>
        <v>https://nodexlgraphgallery.org/Pages/Graph.aspx?graphID=272536</v>
      </c>
      <c r="S51" s="79" t="s">
        <v>317</v>
      </c>
      <c r="T51" s="83" t="s">
        <v>322</v>
      </c>
      <c r="U51" s="79"/>
      <c r="V51" s="82" t="str">
        <f t="shared" si="1"/>
        <v>http://pbs.twimg.com/profile_images/1443845612445839401/cczEDG9W_normal.jpg</v>
      </c>
      <c r="W51" s="81">
        <v>44625.60612268518</v>
      </c>
      <c r="X51" s="86">
        <v>44625</v>
      </c>
      <c r="Y51" s="83" t="s">
        <v>335</v>
      </c>
      <c r="Z51" s="82" t="str">
        <f>HYPERLINK("https://twitter.com/#!/this0499154500/status/1500117129982623751")</f>
        <v>https://twitter.com/#!/this0499154500/status/1500117129982623751</v>
      </c>
      <c r="AA51" s="79"/>
      <c r="AB51" s="79"/>
      <c r="AC51" s="83" t="s">
        <v>362</v>
      </c>
      <c r="AD51" s="79"/>
      <c r="AE51" s="79" t="b">
        <v>0</v>
      </c>
      <c r="AF51" s="79">
        <v>0</v>
      </c>
      <c r="AG51" s="83" t="s">
        <v>410</v>
      </c>
      <c r="AH51" s="79" t="b">
        <v>0</v>
      </c>
      <c r="AI51" s="79" t="s">
        <v>411</v>
      </c>
      <c r="AJ51" s="79"/>
      <c r="AK51" s="83" t="s">
        <v>410</v>
      </c>
      <c r="AL51" s="79" t="b">
        <v>0</v>
      </c>
      <c r="AM51" s="79">
        <v>1</v>
      </c>
      <c r="AN51" s="83" t="s">
        <v>410</v>
      </c>
      <c r="AO51" s="83" t="s">
        <v>415</v>
      </c>
      <c r="AP51" s="79" t="b">
        <v>0</v>
      </c>
      <c r="AQ51" s="83" t="s">
        <v>362</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229</v>
      </c>
      <c r="C52" s="65" t="s">
        <v>8304</v>
      </c>
      <c r="D52" s="66">
        <v>10</v>
      </c>
      <c r="E52" s="67" t="s">
        <v>136</v>
      </c>
      <c r="F52" s="68">
        <v>12</v>
      </c>
      <c r="G52" s="65"/>
      <c r="H52" s="69"/>
      <c r="I52" s="70"/>
      <c r="J52" s="70"/>
      <c r="K52" s="35" t="s">
        <v>65</v>
      </c>
      <c r="L52" s="77">
        <v>52</v>
      </c>
      <c r="M52" s="77"/>
      <c r="N52" s="72"/>
      <c r="O52" s="79" t="s">
        <v>244</v>
      </c>
      <c r="P52" s="81">
        <v>44632.73615740741</v>
      </c>
      <c r="Q52" s="79" t="s">
        <v>248</v>
      </c>
      <c r="R52" s="82" t="str">
        <f>HYPERLINK("https://nodexlgraphgallery.org/Pages/Graph.aspx?graphID=272958")</f>
        <v>https://nodexlgraphgallery.org/Pages/Graph.aspx?graphID=272958</v>
      </c>
      <c r="S52" s="79" t="s">
        <v>317</v>
      </c>
      <c r="T52" s="83" t="s">
        <v>324</v>
      </c>
      <c r="U52" s="79"/>
      <c r="V52" s="82" t="str">
        <f t="shared" si="1"/>
        <v>http://pbs.twimg.com/profile_images/1443845612445839401/cczEDG9W_normal.jpg</v>
      </c>
      <c r="W52" s="81">
        <v>44632.73615740741</v>
      </c>
      <c r="X52" s="86">
        <v>44632</v>
      </c>
      <c r="Y52" s="83" t="s">
        <v>337</v>
      </c>
      <c r="Z52" s="82" t="str">
        <f>HYPERLINK("https://twitter.com/#!/this0499154500/status/1502700969787805697")</f>
        <v>https://twitter.com/#!/this0499154500/status/1502700969787805697</v>
      </c>
      <c r="AA52" s="79"/>
      <c r="AB52" s="79"/>
      <c r="AC52" s="83" t="s">
        <v>364</v>
      </c>
      <c r="AD52" s="79"/>
      <c r="AE52" s="79" t="b">
        <v>0</v>
      </c>
      <c r="AF52" s="79">
        <v>0</v>
      </c>
      <c r="AG52" s="83" t="s">
        <v>410</v>
      </c>
      <c r="AH52" s="79" t="b">
        <v>0</v>
      </c>
      <c r="AI52" s="79" t="s">
        <v>411</v>
      </c>
      <c r="AJ52" s="79"/>
      <c r="AK52" s="83" t="s">
        <v>410</v>
      </c>
      <c r="AL52" s="79" t="b">
        <v>0</v>
      </c>
      <c r="AM52" s="79">
        <v>0</v>
      </c>
      <c r="AN52" s="83" t="s">
        <v>410</v>
      </c>
      <c r="AO52" s="83" t="s">
        <v>415</v>
      </c>
      <c r="AP52" s="79" t="b">
        <v>0</v>
      </c>
      <c r="AQ52" s="83" t="s">
        <v>364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229</v>
      </c>
      <c r="C53" s="65" t="s">
        <v>8304</v>
      </c>
      <c r="D53" s="66">
        <v>10</v>
      </c>
      <c r="E53" s="67" t="s">
        <v>136</v>
      </c>
      <c r="F53" s="68">
        <v>12</v>
      </c>
      <c r="G53" s="65"/>
      <c r="H53" s="69"/>
      <c r="I53" s="70"/>
      <c r="J53" s="70"/>
      <c r="K53" s="35" t="s">
        <v>65</v>
      </c>
      <c r="L53" s="77">
        <v>53</v>
      </c>
      <c r="M53" s="77"/>
      <c r="N53" s="72"/>
      <c r="O53" s="79" t="s">
        <v>244</v>
      </c>
      <c r="P53" s="81">
        <v>44647.46704861111</v>
      </c>
      <c r="Q53" s="79" t="s">
        <v>255</v>
      </c>
      <c r="R53" s="79" t="s">
        <v>294</v>
      </c>
      <c r="S53" s="79" t="s">
        <v>318</v>
      </c>
      <c r="T53" s="83" t="s">
        <v>323</v>
      </c>
      <c r="U53" s="79"/>
      <c r="V53" s="82" t="str">
        <f t="shared" si="1"/>
        <v>http://pbs.twimg.com/profile_images/1443845612445839401/cczEDG9W_normal.jpg</v>
      </c>
      <c r="W53" s="81">
        <v>44647.46704861111</v>
      </c>
      <c r="X53" s="86">
        <v>44647</v>
      </c>
      <c r="Y53" s="83" t="s">
        <v>344</v>
      </c>
      <c r="Z53" s="82" t="str">
        <f>HYPERLINK("https://twitter.com/#!/this0499154500/status/1508039266890358784")</f>
        <v>https://twitter.com/#!/this0499154500/status/1508039266890358784</v>
      </c>
      <c r="AA53" s="79"/>
      <c r="AB53" s="79"/>
      <c r="AC53" s="83" t="s">
        <v>371</v>
      </c>
      <c r="AD53" s="79"/>
      <c r="AE53" s="79" t="b">
        <v>0</v>
      </c>
      <c r="AF53" s="79">
        <v>0</v>
      </c>
      <c r="AG53" s="83" t="s">
        <v>410</v>
      </c>
      <c r="AH53" s="79" t="b">
        <v>0</v>
      </c>
      <c r="AI53" s="79" t="s">
        <v>411</v>
      </c>
      <c r="AJ53" s="79"/>
      <c r="AK53" s="83" t="s">
        <v>410</v>
      </c>
      <c r="AL53" s="79" t="b">
        <v>0</v>
      </c>
      <c r="AM53" s="79">
        <v>0</v>
      </c>
      <c r="AN53" s="83" t="s">
        <v>410</v>
      </c>
      <c r="AO53" s="83" t="s">
        <v>415</v>
      </c>
      <c r="AP53" s="79" t="b">
        <v>1</v>
      </c>
      <c r="AQ53" s="83" t="s">
        <v>371</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229</v>
      </c>
      <c r="C54" s="65" t="s">
        <v>8304</v>
      </c>
      <c r="D54" s="66">
        <v>10</v>
      </c>
      <c r="E54" s="67" t="s">
        <v>136</v>
      </c>
      <c r="F54" s="68">
        <v>12</v>
      </c>
      <c r="G54" s="65"/>
      <c r="H54" s="69"/>
      <c r="I54" s="70"/>
      <c r="J54" s="70"/>
      <c r="K54" s="35" t="s">
        <v>65</v>
      </c>
      <c r="L54" s="77">
        <v>54</v>
      </c>
      <c r="M54" s="77"/>
      <c r="N54" s="72"/>
      <c r="O54" s="79" t="s">
        <v>244</v>
      </c>
      <c r="P54" s="81">
        <v>44653.8109375</v>
      </c>
      <c r="Q54" s="79" t="s">
        <v>249</v>
      </c>
      <c r="R54" s="82" t="str">
        <f>HYPERLINK("https://nodexlgraphgallery.org/Pages/Graph.aspx?graphID=274172")</f>
        <v>https://nodexlgraphgallery.org/Pages/Graph.aspx?graphID=274172</v>
      </c>
      <c r="S54" s="79" t="s">
        <v>317</v>
      </c>
      <c r="T54" s="83" t="s">
        <v>324</v>
      </c>
      <c r="U54" s="79"/>
      <c r="V54" s="82" t="str">
        <f t="shared" si="1"/>
        <v>http://pbs.twimg.com/profile_images/1443845612445839401/cczEDG9W_normal.jpg</v>
      </c>
      <c r="W54" s="81">
        <v>44653.8109375</v>
      </c>
      <c r="X54" s="86">
        <v>44653</v>
      </c>
      <c r="Y54" s="83" t="s">
        <v>338</v>
      </c>
      <c r="Z54" s="82" t="str">
        <f>HYPERLINK("https://twitter.com/#!/this0499154500/status/1510338215504400392")</f>
        <v>https://twitter.com/#!/this0499154500/status/1510338215504400392</v>
      </c>
      <c r="AA54" s="79"/>
      <c r="AB54" s="79"/>
      <c r="AC54" s="83" t="s">
        <v>365</v>
      </c>
      <c r="AD54" s="79"/>
      <c r="AE54" s="79" t="b">
        <v>0</v>
      </c>
      <c r="AF54" s="79">
        <v>1</v>
      </c>
      <c r="AG54" s="83" t="s">
        <v>410</v>
      </c>
      <c r="AH54" s="79" t="b">
        <v>0</v>
      </c>
      <c r="AI54" s="79" t="s">
        <v>411</v>
      </c>
      <c r="AJ54" s="79"/>
      <c r="AK54" s="83" t="s">
        <v>410</v>
      </c>
      <c r="AL54" s="79" t="b">
        <v>0</v>
      </c>
      <c r="AM54" s="79">
        <v>0</v>
      </c>
      <c r="AN54" s="83" t="s">
        <v>410</v>
      </c>
      <c r="AO54" s="83" t="s">
        <v>415</v>
      </c>
      <c r="AP54" s="79" t="b">
        <v>0</v>
      </c>
      <c r="AQ54" s="83" t="s">
        <v>365</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229</v>
      </c>
      <c r="C55" s="65" t="s">
        <v>8304</v>
      </c>
      <c r="D55" s="66">
        <v>10</v>
      </c>
      <c r="E55" s="67" t="s">
        <v>136</v>
      </c>
      <c r="F55" s="68">
        <v>12</v>
      </c>
      <c r="G55" s="65"/>
      <c r="H55" s="69"/>
      <c r="I55" s="70"/>
      <c r="J55" s="70"/>
      <c r="K55" s="35" t="s">
        <v>65</v>
      </c>
      <c r="L55" s="77">
        <v>55</v>
      </c>
      <c r="M55" s="77"/>
      <c r="N55" s="72"/>
      <c r="O55" s="79" t="s">
        <v>244</v>
      </c>
      <c r="P55" s="81">
        <v>44660.49177083333</v>
      </c>
      <c r="Q55" s="79" t="s">
        <v>250</v>
      </c>
      <c r="R55" s="82" t="str">
        <f>HYPERLINK("https://nodexlgraphgallery.org/Pages/Graph.aspx?graphID=274551")</f>
        <v>https://nodexlgraphgallery.org/Pages/Graph.aspx?graphID=274551</v>
      </c>
      <c r="S55" s="79" t="s">
        <v>317</v>
      </c>
      <c r="T55" s="83" t="s">
        <v>324</v>
      </c>
      <c r="U55" s="79"/>
      <c r="V55" s="82" t="str">
        <f t="shared" si="1"/>
        <v>http://pbs.twimg.com/profile_images/1443845612445839401/cczEDG9W_normal.jpg</v>
      </c>
      <c r="W55" s="81">
        <v>44660.49177083333</v>
      </c>
      <c r="X55" s="86">
        <v>44660</v>
      </c>
      <c r="Y55" s="83" t="s">
        <v>339</v>
      </c>
      <c r="Z55" s="82" t="str">
        <f>HYPERLINK("https://twitter.com/#!/this0499154500/status/1512759267618607104")</f>
        <v>https://twitter.com/#!/this0499154500/status/1512759267618607104</v>
      </c>
      <c r="AA55" s="79"/>
      <c r="AB55" s="79"/>
      <c r="AC55" s="83" t="s">
        <v>366</v>
      </c>
      <c r="AD55" s="79"/>
      <c r="AE55" s="79" t="b">
        <v>0</v>
      </c>
      <c r="AF55" s="79">
        <v>0</v>
      </c>
      <c r="AG55" s="83" t="s">
        <v>410</v>
      </c>
      <c r="AH55" s="79" t="b">
        <v>0</v>
      </c>
      <c r="AI55" s="79" t="s">
        <v>411</v>
      </c>
      <c r="AJ55" s="79"/>
      <c r="AK55" s="83" t="s">
        <v>410</v>
      </c>
      <c r="AL55" s="79" t="b">
        <v>0</v>
      </c>
      <c r="AM55" s="79">
        <v>0</v>
      </c>
      <c r="AN55" s="83" t="s">
        <v>410</v>
      </c>
      <c r="AO55" s="83" t="s">
        <v>415</v>
      </c>
      <c r="AP55" s="79" t="b">
        <v>0</v>
      </c>
      <c r="AQ55" s="83" t="s">
        <v>366</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229</v>
      </c>
      <c r="C56" s="65" t="s">
        <v>8304</v>
      </c>
      <c r="D56" s="66">
        <v>10</v>
      </c>
      <c r="E56" s="67" t="s">
        <v>136</v>
      </c>
      <c r="F56" s="68">
        <v>12</v>
      </c>
      <c r="G56" s="65"/>
      <c r="H56" s="69"/>
      <c r="I56" s="70"/>
      <c r="J56" s="70"/>
      <c r="K56" s="35" t="s">
        <v>65</v>
      </c>
      <c r="L56" s="77">
        <v>56</v>
      </c>
      <c r="M56" s="77"/>
      <c r="N56" s="72"/>
      <c r="O56" s="79" t="s">
        <v>244</v>
      </c>
      <c r="P56" s="81">
        <v>44667.79832175926</v>
      </c>
      <c r="Q56" s="79" t="s">
        <v>251</v>
      </c>
      <c r="R56" s="82" t="str">
        <f>HYPERLINK("https://nodexlgraphgallery.org/Pages/Graph.aspx?graphID=274863")</f>
        <v>https://nodexlgraphgallery.org/Pages/Graph.aspx?graphID=274863</v>
      </c>
      <c r="S56" s="79" t="s">
        <v>317</v>
      </c>
      <c r="T56" s="83" t="s">
        <v>324</v>
      </c>
      <c r="U56" s="79"/>
      <c r="V56" s="82" t="str">
        <f t="shared" si="1"/>
        <v>http://pbs.twimg.com/profile_images/1443845612445839401/cczEDG9W_normal.jpg</v>
      </c>
      <c r="W56" s="81">
        <v>44667.79832175926</v>
      </c>
      <c r="X56" s="86">
        <v>44667</v>
      </c>
      <c r="Y56" s="83" t="s">
        <v>340</v>
      </c>
      <c r="Z56" s="82" t="str">
        <f>HYPERLINK("https://twitter.com/#!/this0499154500/status/1515407072715853830")</f>
        <v>https://twitter.com/#!/this0499154500/status/1515407072715853830</v>
      </c>
      <c r="AA56" s="79"/>
      <c r="AB56" s="79"/>
      <c r="AC56" s="83" t="s">
        <v>367</v>
      </c>
      <c r="AD56" s="79"/>
      <c r="AE56" s="79" t="b">
        <v>0</v>
      </c>
      <c r="AF56" s="79">
        <v>0</v>
      </c>
      <c r="AG56" s="83" t="s">
        <v>410</v>
      </c>
      <c r="AH56" s="79" t="b">
        <v>0</v>
      </c>
      <c r="AI56" s="79" t="s">
        <v>411</v>
      </c>
      <c r="AJ56" s="79"/>
      <c r="AK56" s="83" t="s">
        <v>410</v>
      </c>
      <c r="AL56" s="79" t="b">
        <v>0</v>
      </c>
      <c r="AM56" s="79">
        <v>0</v>
      </c>
      <c r="AN56" s="83" t="s">
        <v>410</v>
      </c>
      <c r="AO56" s="83" t="s">
        <v>415</v>
      </c>
      <c r="AP56" s="79" t="b">
        <v>0</v>
      </c>
      <c r="AQ56" s="83" t="s">
        <v>367</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229</v>
      </c>
      <c r="C57" s="65" t="s">
        <v>8304</v>
      </c>
      <c r="D57" s="66">
        <v>10</v>
      </c>
      <c r="E57" s="67" t="s">
        <v>136</v>
      </c>
      <c r="F57" s="68">
        <v>12</v>
      </c>
      <c r="G57" s="65"/>
      <c r="H57" s="69"/>
      <c r="I57" s="70"/>
      <c r="J57" s="70"/>
      <c r="K57" s="35" t="s">
        <v>65</v>
      </c>
      <c r="L57" s="77">
        <v>57</v>
      </c>
      <c r="M57" s="77"/>
      <c r="N57" s="72"/>
      <c r="O57" s="79" t="s">
        <v>244</v>
      </c>
      <c r="P57" s="81">
        <v>44674.63425925926</v>
      </c>
      <c r="Q57" s="79" t="s">
        <v>252</v>
      </c>
      <c r="R57" s="82" t="str">
        <f>HYPERLINK("https://nodexlgraphgallery.org/Pages/Graph.aspx?graphID=275388")</f>
        <v>https://nodexlgraphgallery.org/Pages/Graph.aspx?graphID=275388</v>
      </c>
      <c r="S57" s="79" t="s">
        <v>317</v>
      </c>
      <c r="T57" s="83" t="s">
        <v>325</v>
      </c>
      <c r="U57" s="79"/>
      <c r="V57" s="82" t="str">
        <f t="shared" si="1"/>
        <v>http://pbs.twimg.com/profile_images/1443845612445839401/cczEDG9W_normal.jpg</v>
      </c>
      <c r="W57" s="81">
        <v>44674.63425925926</v>
      </c>
      <c r="X57" s="86">
        <v>44674</v>
      </c>
      <c r="Y57" s="83" t="s">
        <v>341</v>
      </c>
      <c r="Z57" s="82" t="str">
        <f>HYPERLINK("https://twitter.com/#!/this0499154500/status/1517884331489964033")</f>
        <v>https://twitter.com/#!/this0499154500/status/1517884331489964033</v>
      </c>
      <c r="AA57" s="79"/>
      <c r="AB57" s="79"/>
      <c r="AC57" s="83" t="s">
        <v>368</v>
      </c>
      <c r="AD57" s="79"/>
      <c r="AE57" s="79" t="b">
        <v>0</v>
      </c>
      <c r="AF57" s="79">
        <v>0</v>
      </c>
      <c r="AG57" s="83" t="s">
        <v>410</v>
      </c>
      <c r="AH57" s="79" t="b">
        <v>0</v>
      </c>
      <c r="AI57" s="79" t="s">
        <v>411</v>
      </c>
      <c r="AJ57" s="79"/>
      <c r="AK57" s="83" t="s">
        <v>410</v>
      </c>
      <c r="AL57" s="79" t="b">
        <v>0</v>
      </c>
      <c r="AM57" s="79">
        <v>0</v>
      </c>
      <c r="AN57" s="83" t="s">
        <v>410</v>
      </c>
      <c r="AO57" s="83" t="s">
        <v>415</v>
      </c>
      <c r="AP57" s="79" t="b">
        <v>0</v>
      </c>
      <c r="AQ57" s="83" t="s">
        <v>368</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229</v>
      </c>
      <c r="C58" s="65" t="s">
        <v>8304</v>
      </c>
      <c r="D58" s="66">
        <v>10</v>
      </c>
      <c r="E58" s="67" t="s">
        <v>136</v>
      </c>
      <c r="F58" s="68">
        <v>12</v>
      </c>
      <c r="G58" s="65"/>
      <c r="H58" s="69"/>
      <c r="I58" s="70"/>
      <c r="J58" s="70"/>
      <c r="K58" s="35" t="s">
        <v>65</v>
      </c>
      <c r="L58" s="77">
        <v>58</v>
      </c>
      <c r="M58" s="77"/>
      <c r="N58" s="72"/>
      <c r="O58" s="79" t="s">
        <v>244</v>
      </c>
      <c r="P58" s="81">
        <v>44683.45649305556</v>
      </c>
      <c r="Q58" s="79" t="s">
        <v>253</v>
      </c>
      <c r="R58" s="82" t="str">
        <f>HYPERLINK("https://nodexlgraphgallery.org/Pages/Graph.aspx?graphID=275682")</f>
        <v>https://nodexlgraphgallery.org/Pages/Graph.aspx?graphID=275682</v>
      </c>
      <c r="S58" s="79" t="s">
        <v>317</v>
      </c>
      <c r="T58" s="83" t="s">
        <v>325</v>
      </c>
      <c r="U58" s="79"/>
      <c r="V58" s="82" t="str">
        <f t="shared" si="1"/>
        <v>http://pbs.twimg.com/profile_images/1443845612445839401/cczEDG9W_normal.jpg</v>
      </c>
      <c r="W58" s="81">
        <v>44683.45649305556</v>
      </c>
      <c r="X58" s="86">
        <v>44683</v>
      </c>
      <c r="Y58" s="83" t="s">
        <v>342</v>
      </c>
      <c r="Z58" s="82" t="str">
        <f>HYPERLINK("https://twitter.com/#!/this0499154500/status/1521081403961708545")</f>
        <v>https://twitter.com/#!/this0499154500/status/1521081403961708545</v>
      </c>
      <c r="AA58" s="79"/>
      <c r="AB58" s="79"/>
      <c r="AC58" s="83" t="s">
        <v>369</v>
      </c>
      <c r="AD58" s="79"/>
      <c r="AE58" s="79" t="b">
        <v>0</v>
      </c>
      <c r="AF58" s="79">
        <v>2</v>
      </c>
      <c r="AG58" s="83" t="s">
        <v>410</v>
      </c>
      <c r="AH58" s="79" t="b">
        <v>0</v>
      </c>
      <c r="AI58" s="79" t="s">
        <v>411</v>
      </c>
      <c r="AJ58" s="79"/>
      <c r="AK58" s="83" t="s">
        <v>410</v>
      </c>
      <c r="AL58" s="79" t="b">
        <v>0</v>
      </c>
      <c r="AM58" s="79">
        <v>0</v>
      </c>
      <c r="AN58" s="83" t="s">
        <v>410</v>
      </c>
      <c r="AO58" s="83" t="s">
        <v>415</v>
      </c>
      <c r="AP58" s="79" t="b">
        <v>0</v>
      </c>
      <c r="AQ58" s="83" t="s">
        <v>369</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229</v>
      </c>
      <c r="C59" s="65" t="s">
        <v>8304</v>
      </c>
      <c r="D59" s="66">
        <v>10</v>
      </c>
      <c r="E59" s="67" t="s">
        <v>136</v>
      </c>
      <c r="F59" s="68">
        <v>12</v>
      </c>
      <c r="G59" s="65"/>
      <c r="H59" s="69"/>
      <c r="I59" s="70"/>
      <c r="J59" s="70"/>
      <c r="K59" s="35" t="s">
        <v>65</v>
      </c>
      <c r="L59" s="77">
        <v>59</v>
      </c>
      <c r="M59" s="77"/>
      <c r="N59" s="72"/>
      <c r="O59" s="79" t="s">
        <v>244</v>
      </c>
      <c r="P59" s="81">
        <v>44702.38829861111</v>
      </c>
      <c r="Q59" s="79" t="s">
        <v>254</v>
      </c>
      <c r="R59" s="82" t="str">
        <f>HYPERLINK("https://nodexlgraphgallery.org/Pages/Graph.aspx?graphID=276746")</f>
        <v>https://nodexlgraphgallery.org/Pages/Graph.aspx?graphID=276746</v>
      </c>
      <c r="S59" s="79" t="s">
        <v>317</v>
      </c>
      <c r="T59" s="83" t="s">
        <v>326</v>
      </c>
      <c r="U59" s="79"/>
      <c r="V59" s="82" t="str">
        <f t="shared" si="1"/>
        <v>http://pbs.twimg.com/profile_images/1443845612445839401/cczEDG9W_normal.jpg</v>
      </c>
      <c r="W59" s="81">
        <v>44702.38829861111</v>
      </c>
      <c r="X59" s="86">
        <v>44702</v>
      </c>
      <c r="Y59" s="83" t="s">
        <v>343</v>
      </c>
      <c r="Z59" s="82" t="str">
        <f>HYPERLINK("https://twitter.com/#!/this0499154500/status/1527942057758695425")</f>
        <v>https://twitter.com/#!/this0499154500/status/1527942057758695425</v>
      </c>
      <c r="AA59" s="79"/>
      <c r="AB59" s="79"/>
      <c r="AC59" s="83" t="s">
        <v>370</v>
      </c>
      <c r="AD59" s="79"/>
      <c r="AE59" s="79" t="b">
        <v>0</v>
      </c>
      <c r="AF59" s="79">
        <v>0</v>
      </c>
      <c r="AG59" s="83" t="s">
        <v>410</v>
      </c>
      <c r="AH59" s="79" t="b">
        <v>0</v>
      </c>
      <c r="AI59" s="79" t="s">
        <v>411</v>
      </c>
      <c r="AJ59" s="79"/>
      <c r="AK59" s="83" t="s">
        <v>410</v>
      </c>
      <c r="AL59" s="79" t="b">
        <v>0</v>
      </c>
      <c r="AM59" s="79">
        <v>0</v>
      </c>
      <c r="AN59" s="83" t="s">
        <v>410</v>
      </c>
      <c r="AO59" s="83" t="s">
        <v>415</v>
      </c>
      <c r="AP59" s="79" t="b">
        <v>0</v>
      </c>
      <c r="AQ59" s="83" t="s">
        <v>370</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230</v>
      </c>
      <c r="C60" s="65" t="s">
        <v>8301</v>
      </c>
      <c r="D60" s="66">
        <v>3</v>
      </c>
      <c r="E60" s="67" t="s">
        <v>132</v>
      </c>
      <c r="F60" s="68">
        <v>35</v>
      </c>
      <c r="G60" s="65"/>
      <c r="H60" s="69"/>
      <c r="I60" s="70"/>
      <c r="J60" s="70"/>
      <c r="K60" s="35" t="s">
        <v>65</v>
      </c>
      <c r="L60" s="77">
        <v>60</v>
      </c>
      <c r="M60" s="77"/>
      <c r="N60" s="72"/>
      <c r="O60" s="79" t="s">
        <v>244</v>
      </c>
      <c r="P60" s="81">
        <v>44702.38829861111</v>
      </c>
      <c r="Q60" s="79" t="s">
        <v>254</v>
      </c>
      <c r="R60" s="82" t="str">
        <f>HYPERLINK("https://nodexlgraphgallery.org/Pages/Graph.aspx?graphID=276746")</f>
        <v>https://nodexlgraphgallery.org/Pages/Graph.aspx?graphID=276746</v>
      </c>
      <c r="S60" s="79" t="s">
        <v>317</v>
      </c>
      <c r="T60" s="83" t="s">
        <v>326</v>
      </c>
      <c r="U60" s="79"/>
      <c r="V60" s="82" t="str">
        <f t="shared" si="1"/>
        <v>http://pbs.twimg.com/profile_images/1443845612445839401/cczEDG9W_normal.jpg</v>
      </c>
      <c r="W60" s="81">
        <v>44702.38829861111</v>
      </c>
      <c r="X60" s="86">
        <v>44702</v>
      </c>
      <c r="Y60" s="83" t="s">
        <v>343</v>
      </c>
      <c r="Z60" s="82" t="str">
        <f>HYPERLINK("https://twitter.com/#!/this0499154500/status/1527942057758695425")</f>
        <v>https://twitter.com/#!/this0499154500/status/1527942057758695425</v>
      </c>
      <c r="AA60" s="79"/>
      <c r="AB60" s="79"/>
      <c r="AC60" s="83" t="s">
        <v>370</v>
      </c>
      <c r="AD60" s="79"/>
      <c r="AE60" s="79" t="b">
        <v>0</v>
      </c>
      <c r="AF60" s="79">
        <v>0</v>
      </c>
      <c r="AG60" s="83" t="s">
        <v>410</v>
      </c>
      <c r="AH60" s="79" t="b">
        <v>0</v>
      </c>
      <c r="AI60" s="79" t="s">
        <v>411</v>
      </c>
      <c r="AJ60" s="79"/>
      <c r="AK60" s="83" t="s">
        <v>410</v>
      </c>
      <c r="AL60" s="79" t="b">
        <v>0</v>
      </c>
      <c r="AM60" s="79">
        <v>0</v>
      </c>
      <c r="AN60" s="83" t="s">
        <v>410</v>
      </c>
      <c r="AO60" s="83" t="s">
        <v>415</v>
      </c>
      <c r="AP60" s="79" t="b">
        <v>0</v>
      </c>
      <c r="AQ60" s="83" t="s">
        <v>370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231</v>
      </c>
      <c r="C61" s="65" t="s">
        <v>8303</v>
      </c>
      <c r="D61" s="66">
        <v>7.666666666666667</v>
      </c>
      <c r="E61" s="67" t="s">
        <v>136</v>
      </c>
      <c r="F61" s="68">
        <v>19.666666666666664</v>
      </c>
      <c r="G61" s="65"/>
      <c r="H61" s="69"/>
      <c r="I61" s="70"/>
      <c r="J61" s="70"/>
      <c r="K61" s="35" t="s">
        <v>65</v>
      </c>
      <c r="L61" s="77">
        <v>61</v>
      </c>
      <c r="M61" s="77"/>
      <c r="N61" s="72"/>
      <c r="O61" s="79" t="s">
        <v>244</v>
      </c>
      <c r="P61" s="81">
        <v>44632.73615740741</v>
      </c>
      <c r="Q61" s="79" t="s">
        <v>248</v>
      </c>
      <c r="R61" s="82" t="str">
        <f>HYPERLINK("https://nodexlgraphgallery.org/Pages/Graph.aspx?graphID=272958")</f>
        <v>https://nodexlgraphgallery.org/Pages/Graph.aspx?graphID=272958</v>
      </c>
      <c r="S61" s="79" t="s">
        <v>317</v>
      </c>
      <c r="T61" s="83" t="s">
        <v>324</v>
      </c>
      <c r="U61" s="79"/>
      <c r="V61" s="82" t="str">
        <f t="shared" si="1"/>
        <v>http://pbs.twimg.com/profile_images/1443845612445839401/cczEDG9W_normal.jpg</v>
      </c>
      <c r="W61" s="81">
        <v>44632.73615740741</v>
      </c>
      <c r="X61" s="86">
        <v>44632</v>
      </c>
      <c r="Y61" s="83" t="s">
        <v>337</v>
      </c>
      <c r="Z61" s="82" t="str">
        <f>HYPERLINK("https://twitter.com/#!/this0499154500/status/1502700969787805697")</f>
        <v>https://twitter.com/#!/this0499154500/status/1502700969787805697</v>
      </c>
      <c r="AA61" s="79"/>
      <c r="AB61" s="79"/>
      <c r="AC61" s="83" t="s">
        <v>364</v>
      </c>
      <c r="AD61" s="79"/>
      <c r="AE61" s="79" t="b">
        <v>0</v>
      </c>
      <c r="AF61" s="79">
        <v>0</v>
      </c>
      <c r="AG61" s="83" t="s">
        <v>410</v>
      </c>
      <c r="AH61" s="79" t="b">
        <v>0</v>
      </c>
      <c r="AI61" s="79" t="s">
        <v>411</v>
      </c>
      <c r="AJ61" s="79"/>
      <c r="AK61" s="83" t="s">
        <v>410</v>
      </c>
      <c r="AL61" s="79" t="b">
        <v>0</v>
      </c>
      <c r="AM61" s="79">
        <v>0</v>
      </c>
      <c r="AN61" s="83" t="s">
        <v>410</v>
      </c>
      <c r="AO61" s="83" t="s">
        <v>415</v>
      </c>
      <c r="AP61" s="79" t="b">
        <v>0</v>
      </c>
      <c r="AQ61" s="83" t="s">
        <v>364</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231</v>
      </c>
      <c r="C62" s="65" t="s">
        <v>8303</v>
      </c>
      <c r="D62" s="66">
        <v>7.666666666666667</v>
      </c>
      <c r="E62" s="67" t="s">
        <v>136</v>
      </c>
      <c r="F62" s="68">
        <v>19.666666666666664</v>
      </c>
      <c r="G62" s="65"/>
      <c r="H62" s="69"/>
      <c r="I62" s="70"/>
      <c r="J62" s="70"/>
      <c r="K62" s="35" t="s">
        <v>65</v>
      </c>
      <c r="L62" s="77">
        <v>62</v>
      </c>
      <c r="M62" s="77"/>
      <c r="N62" s="72"/>
      <c r="O62" s="79" t="s">
        <v>244</v>
      </c>
      <c r="P62" s="81">
        <v>44647.46704861111</v>
      </c>
      <c r="Q62" s="79" t="s">
        <v>255</v>
      </c>
      <c r="R62" s="79" t="s">
        <v>294</v>
      </c>
      <c r="S62" s="79" t="s">
        <v>318</v>
      </c>
      <c r="T62" s="83" t="s">
        <v>323</v>
      </c>
      <c r="U62" s="79"/>
      <c r="V62" s="82" t="str">
        <f t="shared" si="1"/>
        <v>http://pbs.twimg.com/profile_images/1443845612445839401/cczEDG9W_normal.jpg</v>
      </c>
      <c r="W62" s="81">
        <v>44647.46704861111</v>
      </c>
      <c r="X62" s="86">
        <v>44647</v>
      </c>
      <c r="Y62" s="83" t="s">
        <v>344</v>
      </c>
      <c r="Z62" s="82" t="str">
        <f>HYPERLINK("https://twitter.com/#!/this0499154500/status/1508039266890358784")</f>
        <v>https://twitter.com/#!/this0499154500/status/1508039266890358784</v>
      </c>
      <c r="AA62" s="79"/>
      <c r="AB62" s="79"/>
      <c r="AC62" s="83" t="s">
        <v>371</v>
      </c>
      <c r="AD62" s="79"/>
      <c r="AE62" s="79" t="b">
        <v>0</v>
      </c>
      <c r="AF62" s="79">
        <v>0</v>
      </c>
      <c r="AG62" s="83" t="s">
        <v>410</v>
      </c>
      <c r="AH62" s="79" t="b">
        <v>0</v>
      </c>
      <c r="AI62" s="79" t="s">
        <v>411</v>
      </c>
      <c r="AJ62" s="79"/>
      <c r="AK62" s="83" t="s">
        <v>410</v>
      </c>
      <c r="AL62" s="79" t="b">
        <v>0</v>
      </c>
      <c r="AM62" s="79">
        <v>0</v>
      </c>
      <c r="AN62" s="83" t="s">
        <v>410</v>
      </c>
      <c r="AO62" s="83" t="s">
        <v>415</v>
      </c>
      <c r="AP62" s="79" t="b">
        <v>1</v>
      </c>
      <c r="AQ62" s="83" t="s">
        <v>371</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231</v>
      </c>
      <c r="C63" s="65" t="s">
        <v>8303</v>
      </c>
      <c r="D63" s="66">
        <v>7.666666666666667</v>
      </c>
      <c r="E63" s="67" t="s">
        <v>136</v>
      </c>
      <c r="F63" s="68">
        <v>19.666666666666664</v>
      </c>
      <c r="G63" s="65"/>
      <c r="H63" s="69"/>
      <c r="I63" s="70"/>
      <c r="J63" s="70"/>
      <c r="K63" s="35" t="s">
        <v>65</v>
      </c>
      <c r="L63" s="77">
        <v>63</v>
      </c>
      <c r="M63" s="77"/>
      <c r="N63" s="72"/>
      <c r="O63" s="79" t="s">
        <v>244</v>
      </c>
      <c r="P63" s="81">
        <v>44653.8109375</v>
      </c>
      <c r="Q63" s="79" t="s">
        <v>249</v>
      </c>
      <c r="R63" s="82" t="str">
        <f>HYPERLINK("https://nodexlgraphgallery.org/Pages/Graph.aspx?graphID=274172")</f>
        <v>https://nodexlgraphgallery.org/Pages/Graph.aspx?graphID=274172</v>
      </c>
      <c r="S63" s="79" t="s">
        <v>317</v>
      </c>
      <c r="T63" s="83" t="s">
        <v>324</v>
      </c>
      <c r="U63" s="79"/>
      <c r="V63" s="82" t="str">
        <f t="shared" si="1"/>
        <v>http://pbs.twimg.com/profile_images/1443845612445839401/cczEDG9W_normal.jpg</v>
      </c>
      <c r="W63" s="81">
        <v>44653.8109375</v>
      </c>
      <c r="X63" s="86">
        <v>44653</v>
      </c>
      <c r="Y63" s="83" t="s">
        <v>338</v>
      </c>
      <c r="Z63" s="82" t="str">
        <f>HYPERLINK("https://twitter.com/#!/this0499154500/status/1510338215504400392")</f>
        <v>https://twitter.com/#!/this0499154500/status/1510338215504400392</v>
      </c>
      <c r="AA63" s="79"/>
      <c r="AB63" s="79"/>
      <c r="AC63" s="83" t="s">
        <v>365</v>
      </c>
      <c r="AD63" s="79"/>
      <c r="AE63" s="79" t="b">
        <v>0</v>
      </c>
      <c r="AF63" s="79">
        <v>1</v>
      </c>
      <c r="AG63" s="83" t="s">
        <v>410</v>
      </c>
      <c r="AH63" s="79" t="b">
        <v>0</v>
      </c>
      <c r="AI63" s="79" t="s">
        <v>411</v>
      </c>
      <c r="AJ63" s="79"/>
      <c r="AK63" s="83" t="s">
        <v>410</v>
      </c>
      <c r="AL63" s="79" t="b">
        <v>0</v>
      </c>
      <c r="AM63" s="79">
        <v>0</v>
      </c>
      <c r="AN63" s="83" t="s">
        <v>410</v>
      </c>
      <c r="AO63" s="83" t="s">
        <v>415</v>
      </c>
      <c r="AP63" s="79" t="b">
        <v>0</v>
      </c>
      <c r="AQ63" s="83" t="s">
        <v>365</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231</v>
      </c>
      <c r="C64" s="65" t="s">
        <v>8303</v>
      </c>
      <c r="D64" s="66">
        <v>7.666666666666667</v>
      </c>
      <c r="E64" s="67" t="s">
        <v>136</v>
      </c>
      <c r="F64" s="68">
        <v>19.666666666666664</v>
      </c>
      <c r="G64" s="65"/>
      <c r="H64" s="69"/>
      <c r="I64" s="70"/>
      <c r="J64" s="70"/>
      <c r="K64" s="35" t="s">
        <v>65</v>
      </c>
      <c r="L64" s="77">
        <v>64</v>
      </c>
      <c r="M64" s="77"/>
      <c r="N64" s="72"/>
      <c r="O64" s="79" t="s">
        <v>244</v>
      </c>
      <c r="P64" s="81">
        <v>44660.49177083333</v>
      </c>
      <c r="Q64" s="79" t="s">
        <v>250</v>
      </c>
      <c r="R64" s="82" t="str">
        <f>HYPERLINK("https://nodexlgraphgallery.org/Pages/Graph.aspx?graphID=274551")</f>
        <v>https://nodexlgraphgallery.org/Pages/Graph.aspx?graphID=274551</v>
      </c>
      <c r="S64" s="79" t="s">
        <v>317</v>
      </c>
      <c r="T64" s="83" t="s">
        <v>324</v>
      </c>
      <c r="U64" s="79"/>
      <c r="V64" s="82" t="str">
        <f t="shared" si="1"/>
        <v>http://pbs.twimg.com/profile_images/1443845612445839401/cczEDG9W_normal.jpg</v>
      </c>
      <c r="W64" s="81">
        <v>44660.49177083333</v>
      </c>
      <c r="X64" s="86">
        <v>44660</v>
      </c>
      <c r="Y64" s="83" t="s">
        <v>339</v>
      </c>
      <c r="Z64" s="82" t="str">
        <f>HYPERLINK("https://twitter.com/#!/this0499154500/status/1512759267618607104")</f>
        <v>https://twitter.com/#!/this0499154500/status/1512759267618607104</v>
      </c>
      <c r="AA64" s="79"/>
      <c r="AB64" s="79"/>
      <c r="AC64" s="83" t="s">
        <v>366</v>
      </c>
      <c r="AD64" s="79"/>
      <c r="AE64" s="79" t="b">
        <v>0</v>
      </c>
      <c r="AF64" s="79">
        <v>0</v>
      </c>
      <c r="AG64" s="83" t="s">
        <v>410</v>
      </c>
      <c r="AH64" s="79" t="b">
        <v>0</v>
      </c>
      <c r="AI64" s="79" t="s">
        <v>411</v>
      </c>
      <c r="AJ64" s="79"/>
      <c r="AK64" s="83" t="s">
        <v>410</v>
      </c>
      <c r="AL64" s="79" t="b">
        <v>0</v>
      </c>
      <c r="AM64" s="79">
        <v>0</v>
      </c>
      <c r="AN64" s="83" t="s">
        <v>410</v>
      </c>
      <c r="AO64" s="83" t="s">
        <v>415</v>
      </c>
      <c r="AP64" s="79" t="b">
        <v>0</v>
      </c>
      <c r="AQ64" s="83" t="s">
        <v>366</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231</v>
      </c>
      <c r="C65" s="65" t="s">
        <v>8303</v>
      </c>
      <c r="D65" s="66">
        <v>7.666666666666667</v>
      </c>
      <c r="E65" s="67" t="s">
        <v>136</v>
      </c>
      <c r="F65" s="68">
        <v>19.666666666666664</v>
      </c>
      <c r="G65" s="65"/>
      <c r="H65" s="69"/>
      <c r="I65" s="70"/>
      <c r="J65" s="70"/>
      <c r="K65" s="35" t="s">
        <v>65</v>
      </c>
      <c r="L65" s="77">
        <v>65</v>
      </c>
      <c r="M65" s="77"/>
      <c r="N65" s="72"/>
      <c r="O65" s="79" t="s">
        <v>244</v>
      </c>
      <c r="P65" s="81">
        <v>44667.79832175926</v>
      </c>
      <c r="Q65" s="79" t="s">
        <v>251</v>
      </c>
      <c r="R65" s="82" t="str">
        <f>HYPERLINK("https://nodexlgraphgallery.org/Pages/Graph.aspx?graphID=274863")</f>
        <v>https://nodexlgraphgallery.org/Pages/Graph.aspx?graphID=274863</v>
      </c>
      <c r="S65" s="79" t="s">
        <v>317</v>
      </c>
      <c r="T65" s="83" t="s">
        <v>324</v>
      </c>
      <c r="U65" s="79"/>
      <c r="V65" s="82" t="str">
        <f t="shared" si="1"/>
        <v>http://pbs.twimg.com/profile_images/1443845612445839401/cczEDG9W_normal.jpg</v>
      </c>
      <c r="W65" s="81">
        <v>44667.79832175926</v>
      </c>
      <c r="X65" s="86">
        <v>44667</v>
      </c>
      <c r="Y65" s="83" t="s">
        <v>340</v>
      </c>
      <c r="Z65" s="82" t="str">
        <f>HYPERLINK("https://twitter.com/#!/this0499154500/status/1515407072715853830")</f>
        <v>https://twitter.com/#!/this0499154500/status/1515407072715853830</v>
      </c>
      <c r="AA65" s="79"/>
      <c r="AB65" s="79"/>
      <c r="AC65" s="83" t="s">
        <v>367</v>
      </c>
      <c r="AD65" s="79"/>
      <c r="AE65" s="79" t="b">
        <v>0</v>
      </c>
      <c r="AF65" s="79">
        <v>0</v>
      </c>
      <c r="AG65" s="83" t="s">
        <v>410</v>
      </c>
      <c r="AH65" s="79" t="b">
        <v>0</v>
      </c>
      <c r="AI65" s="79" t="s">
        <v>411</v>
      </c>
      <c r="AJ65" s="79"/>
      <c r="AK65" s="83" t="s">
        <v>410</v>
      </c>
      <c r="AL65" s="79" t="b">
        <v>0</v>
      </c>
      <c r="AM65" s="79">
        <v>0</v>
      </c>
      <c r="AN65" s="83" t="s">
        <v>410</v>
      </c>
      <c r="AO65" s="83" t="s">
        <v>415</v>
      </c>
      <c r="AP65" s="79" t="b">
        <v>0</v>
      </c>
      <c r="AQ65" s="83" t="s">
        <v>367</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231</v>
      </c>
      <c r="C66" s="65" t="s">
        <v>8303</v>
      </c>
      <c r="D66" s="66">
        <v>7.666666666666667</v>
      </c>
      <c r="E66" s="67" t="s">
        <v>136</v>
      </c>
      <c r="F66" s="68">
        <v>19.666666666666664</v>
      </c>
      <c r="G66" s="65"/>
      <c r="H66" s="69"/>
      <c r="I66" s="70"/>
      <c r="J66" s="70"/>
      <c r="K66" s="35" t="s">
        <v>65</v>
      </c>
      <c r="L66" s="77">
        <v>66</v>
      </c>
      <c r="M66" s="77"/>
      <c r="N66" s="72"/>
      <c r="O66" s="79" t="s">
        <v>244</v>
      </c>
      <c r="P66" s="81">
        <v>44674.63425925926</v>
      </c>
      <c r="Q66" s="79" t="s">
        <v>252</v>
      </c>
      <c r="R66" s="82" t="str">
        <f>HYPERLINK("https://nodexlgraphgallery.org/Pages/Graph.aspx?graphID=275388")</f>
        <v>https://nodexlgraphgallery.org/Pages/Graph.aspx?graphID=275388</v>
      </c>
      <c r="S66" s="79" t="s">
        <v>317</v>
      </c>
      <c r="T66" s="83" t="s">
        <v>325</v>
      </c>
      <c r="U66" s="79"/>
      <c r="V66" s="82" t="str">
        <f t="shared" si="1"/>
        <v>http://pbs.twimg.com/profile_images/1443845612445839401/cczEDG9W_normal.jpg</v>
      </c>
      <c r="W66" s="81">
        <v>44674.63425925926</v>
      </c>
      <c r="X66" s="86">
        <v>44674</v>
      </c>
      <c r="Y66" s="83" t="s">
        <v>341</v>
      </c>
      <c r="Z66" s="82" t="str">
        <f>HYPERLINK("https://twitter.com/#!/this0499154500/status/1517884331489964033")</f>
        <v>https://twitter.com/#!/this0499154500/status/1517884331489964033</v>
      </c>
      <c r="AA66" s="79"/>
      <c r="AB66" s="79"/>
      <c r="AC66" s="83" t="s">
        <v>368</v>
      </c>
      <c r="AD66" s="79"/>
      <c r="AE66" s="79" t="b">
        <v>0</v>
      </c>
      <c r="AF66" s="79">
        <v>0</v>
      </c>
      <c r="AG66" s="83" t="s">
        <v>410</v>
      </c>
      <c r="AH66" s="79" t="b">
        <v>0</v>
      </c>
      <c r="AI66" s="79" t="s">
        <v>411</v>
      </c>
      <c r="AJ66" s="79"/>
      <c r="AK66" s="83" t="s">
        <v>410</v>
      </c>
      <c r="AL66" s="79" t="b">
        <v>0</v>
      </c>
      <c r="AM66" s="79">
        <v>0</v>
      </c>
      <c r="AN66" s="83" t="s">
        <v>410</v>
      </c>
      <c r="AO66" s="83" t="s">
        <v>415</v>
      </c>
      <c r="AP66" s="79" t="b">
        <v>0</v>
      </c>
      <c r="AQ66" s="83" t="s">
        <v>368</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216</v>
      </c>
      <c r="B67" s="64" t="s">
        <v>231</v>
      </c>
      <c r="C67" s="65" t="s">
        <v>8303</v>
      </c>
      <c r="D67" s="66">
        <v>7.666666666666667</v>
      </c>
      <c r="E67" s="67" t="s">
        <v>136</v>
      </c>
      <c r="F67" s="68">
        <v>19.666666666666664</v>
      </c>
      <c r="G67" s="65"/>
      <c r="H67" s="69"/>
      <c r="I67" s="70"/>
      <c r="J67" s="70"/>
      <c r="K67" s="35" t="s">
        <v>65</v>
      </c>
      <c r="L67" s="77">
        <v>67</v>
      </c>
      <c r="M67" s="77"/>
      <c r="N67" s="72"/>
      <c r="O67" s="79" t="s">
        <v>244</v>
      </c>
      <c r="P67" s="81">
        <v>44683.45649305556</v>
      </c>
      <c r="Q67" s="79" t="s">
        <v>253</v>
      </c>
      <c r="R67" s="82" t="str">
        <f>HYPERLINK("https://nodexlgraphgallery.org/Pages/Graph.aspx?graphID=275682")</f>
        <v>https://nodexlgraphgallery.org/Pages/Graph.aspx?graphID=275682</v>
      </c>
      <c r="S67" s="79" t="s">
        <v>317</v>
      </c>
      <c r="T67" s="83" t="s">
        <v>325</v>
      </c>
      <c r="U67" s="79"/>
      <c r="V67" s="82" t="str">
        <f t="shared" si="1"/>
        <v>http://pbs.twimg.com/profile_images/1443845612445839401/cczEDG9W_normal.jpg</v>
      </c>
      <c r="W67" s="81">
        <v>44683.45649305556</v>
      </c>
      <c r="X67" s="86">
        <v>44683</v>
      </c>
      <c r="Y67" s="83" t="s">
        <v>342</v>
      </c>
      <c r="Z67" s="82" t="str">
        <f>HYPERLINK("https://twitter.com/#!/this0499154500/status/1521081403961708545")</f>
        <v>https://twitter.com/#!/this0499154500/status/1521081403961708545</v>
      </c>
      <c r="AA67" s="79"/>
      <c r="AB67" s="79"/>
      <c r="AC67" s="83" t="s">
        <v>369</v>
      </c>
      <c r="AD67" s="79"/>
      <c r="AE67" s="79" t="b">
        <v>0</v>
      </c>
      <c r="AF67" s="79">
        <v>2</v>
      </c>
      <c r="AG67" s="83" t="s">
        <v>410</v>
      </c>
      <c r="AH67" s="79" t="b">
        <v>0</v>
      </c>
      <c r="AI67" s="79" t="s">
        <v>411</v>
      </c>
      <c r="AJ67" s="79"/>
      <c r="AK67" s="83" t="s">
        <v>410</v>
      </c>
      <c r="AL67" s="79" t="b">
        <v>0</v>
      </c>
      <c r="AM67" s="79">
        <v>0</v>
      </c>
      <c r="AN67" s="83" t="s">
        <v>410</v>
      </c>
      <c r="AO67" s="83" t="s">
        <v>415</v>
      </c>
      <c r="AP67" s="79" t="b">
        <v>0</v>
      </c>
      <c r="AQ67" s="83" t="s">
        <v>369</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231</v>
      </c>
      <c r="C68" s="65" t="s">
        <v>8303</v>
      </c>
      <c r="D68" s="66">
        <v>7.666666666666667</v>
      </c>
      <c r="E68" s="67" t="s">
        <v>136</v>
      </c>
      <c r="F68" s="68">
        <v>19.666666666666664</v>
      </c>
      <c r="G68" s="65"/>
      <c r="H68" s="69"/>
      <c r="I68" s="70"/>
      <c r="J68" s="70"/>
      <c r="K68" s="35" t="s">
        <v>65</v>
      </c>
      <c r="L68" s="77">
        <v>68</v>
      </c>
      <c r="M68" s="77"/>
      <c r="N68" s="72"/>
      <c r="O68" s="79" t="s">
        <v>244</v>
      </c>
      <c r="P68" s="81">
        <v>44702.38829861111</v>
      </c>
      <c r="Q68" s="79" t="s">
        <v>254</v>
      </c>
      <c r="R68" s="82" t="str">
        <f>HYPERLINK("https://nodexlgraphgallery.org/Pages/Graph.aspx?graphID=276746")</f>
        <v>https://nodexlgraphgallery.org/Pages/Graph.aspx?graphID=276746</v>
      </c>
      <c r="S68" s="79" t="s">
        <v>317</v>
      </c>
      <c r="T68" s="83" t="s">
        <v>326</v>
      </c>
      <c r="U68" s="79"/>
      <c r="V68" s="82" t="str">
        <f t="shared" si="1"/>
        <v>http://pbs.twimg.com/profile_images/1443845612445839401/cczEDG9W_normal.jpg</v>
      </c>
      <c r="W68" s="81">
        <v>44702.38829861111</v>
      </c>
      <c r="X68" s="86">
        <v>44702</v>
      </c>
      <c r="Y68" s="83" t="s">
        <v>343</v>
      </c>
      <c r="Z68" s="82" t="str">
        <f>HYPERLINK("https://twitter.com/#!/this0499154500/status/1527942057758695425")</f>
        <v>https://twitter.com/#!/this0499154500/status/1527942057758695425</v>
      </c>
      <c r="AA68" s="79"/>
      <c r="AB68" s="79"/>
      <c r="AC68" s="83" t="s">
        <v>370</v>
      </c>
      <c r="AD68" s="79"/>
      <c r="AE68" s="79" t="b">
        <v>0</v>
      </c>
      <c r="AF68" s="79">
        <v>0</v>
      </c>
      <c r="AG68" s="83" t="s">
        <v>410</v>
      </c>
      <c r="AH68" s="79" t="b">
        <v>0</v>
      </c>
      <c r="AI68" s="79" t="s">
        <v>411</v>
      </c>
      <c r="AJ68" s="79"/>
      <c r="AK68" s="83" t="s">
        <v>410</v>
      </c>
      <c r="AL68" s="79" t="b">
        <v>0</v>
      </c>
      <c r="AM68" s="79">
        <v>0</v>
      </c>
      <c r="AN68" s="83" t="s">
        <v>410</v>
      </c>
      <c r="AO68" s="83" t="s">
        <v>415</v>
      </c>
      <c r="AP68" s="79" t="b">
        <v>0</v>
      </c>
      <c r="AQ68" s="83" t="s">
        <v>370</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218</v>
      </c>
      <c r="C69" s="65" t="s">
        <v>8304</v>
      </c>
      <c r="D69" s="66">
        <v>10</v>
      </c>
      <c r="E69" s="67" t="s">
        <v>136</v>
      </c>
      <c r="F69" s="68">
        <v>12</v>
      </c>
      <c r="G69" s="65"/>
      <c r="H69" s="69"/>
      <c r="I69" s="70"/>
      <c r="J69" s="70"/>
      <c r="K69" s="35" t="s">
        <v>65</v>
      </c>
      <c r="L69" s="77">
        <v>69</v>
      </c>
      <c r="M69" s="77"/>
      <c r="N69" s="72"/>
      <c r="O69" s="79" t="s">
        <v>244</v>
      </c>
      <c r="P69" s="81">
        <v>44625.60612268518</v>
      </c>
      <c r="Q69" s="79" t="s">
        <v>246</v>
      </c>
      <c r="R69" s="82" t="str">
        <f>HYPERLINK("https://nodexlgraphgallery.org/Pages/Graph.aspx?graphID=272536")</f>
        <v>https://nodexlgraphgallery.org/Pages/Graph.aspx?graphID=272536</v>
      </c>
      <c r="S69" s="79" t="s">
        <v>317</v>
      </c>
      <c r="T69" s="83" t="s">
        <v>322</v>
      </c>
      <c r="U69" s="79"/>
      <c r="V69" s="82" t="str">
        <f t="shared" si="1"/>
        <v>http://pbs.twimg.com/profile_images/1443845612445839401/cczEDG9W_normal.jpg</v>
      </c>
      <c r="W69" s="81">
        <v>44625.60612268518</v>
      </c>
      <c r="X69" s="86">
        <v>44625</v>
      </c>
      <c r="Y69" s="83" t="s">
        <v>335</v>
      </c>
      <c r="Z69" s="82" t="str">
        <f>HYPERLINK("https://twitter.com/#!/this0499154500/status/1500117129982623751")</f>
        <v>https://twitter.com/#!/this0499154500/status/1500117129982623751</v>
      </c>
      <c r="AA69" s="79"/>
      <c r="AB69" s="79"/>
      <c r="AC69" s="83" t="s">
        <v>362</v>
      </c>
      <c r="AD69" s="79"/>
      <c r="AE69" s="79" t="b">
        <v>0</v>
      </c>
      <c r="AF69" s="79">
        <v>0</v>
      </c>
      <c r="AG69" s="83" t="s">
        <v>410</v>
      </c>
      <c r="AH69" s="79" t="b">
        <v>0</v>
      </c>
      <c r="AI69" s="79" t="s">
        <v>411</v>
      </c>
      <c r="AJ69" s="79"/>
      <c r="AK69" s="83" t="s">
        <v>410</v>
      </c>
      <c r="AL69" s="79" t="b">
        <v>0</v>
      </c>
      <c r="AM69" s="79">
        <v>1</v>
      </c>
      <c r="AN69" s="83" t="s">
        <v>410</v>
      </c>
      <c r="AO69" s="83" t="s">
        <v>415</v>
      </c>
      <c r="AP69" s="79" t="b">
        <v>0</v>
      </c>
      <c r="AQ69" s="83" t="s">
        <v>362</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216</v>
      </c>
      <c r="B70" s="64" t="s">
        <v>218</v>
      </c>
      <c r="C70" s="65" t="s">
        <v>8301</v>
      </c>
      <c r="D70" s="66">
        <v>3</v>
      </c>
      <c r="E70" s="67" t="s">
        <v>132</v>
      </c>
      <c r="F70" s="68">
        <v>35</v>
      </c>
      <c r="G70" s="65"/>
      <c r="H70" s="69"/>
      <c r="I70" s="70"/>
      <c r="J70" s="70"/>
      <c r="K70" s="35" t="s">
        <v>65</v>
      </c>
      <c r="L70" s="77">
        <v>70</v>
      </c>
      <c r="M70" s="77"/>
      <c r="N70" s="72"/>
      <c r="O70" s="79" t="s">
        <v>243</v>
      </c>
      <c r="P70" s="81">
        <v>44625.640752314815</v>
      </c>
      <c r="Q70" s="79" t="s">
        <v>247</v>
      </c>
      <c r="R70" s="82" t="str">
        <f>HYPERLINK("https://nodexlgraphgallery.org/Pages/Graph.aspx?graphID=272536")</f>
        <v>https://nodexlgraphgallery.org/Pages/Graph.aspx?graphID=272536</v>
      </c>
      <c r="S70" s="79" t="s">
        <v>317</v>
      </c>
      <c r="T70" s="83" t="s">
        <v>323</v>
      </c>
      <c r="U70" s="79"/>
      <c r="V70" s="82" t="str">
        <f t="shared" si="1"/>
        <v>http://pbs.twimg.com/profile_images/1443845612445839401/cczEDG9W_normal.jpg</v>
      </c>
      <c r="W70" s="81">
        <v>44625.640752314815</v>
      </c>
      <c r="X70" s="86">
        <v>44625</v>
      </c>
      <c r="Y70" s="83" t="s">
        <v>336</v>
      </c>
      <c r="Z70" s="82" t="str">
        <f>HYPERLINK("https://twitter.com/#!/this0499154500/status/1500129679071756293")</f>
        <v>https://twitter.com/#!/this0499154500/status/1500129679071756293</v>
      </c>
      <c r="AA70" s="79"/>
      <c r="AB70" s="79"/>
      <c r="AC70" s="83" t="s">
        <v>363</v>
      </c>
      <c r="AD70" s="79"/>
      <c r="AE70" s="79" t="b">
        <v>0</v>
      </c>
      <c r="AF70" s="79">
        <v>0</v>
      </c>
      <c r="AG70" s="83" t="s">
        <v>410</v>
      </c>
      <c r="AH70" s="79" t="b">
        <v>0</v>
      </c>
      <c r="AI70" s="79" t="s">
        <v>411</v>
      </c>
      <c r="AJ70" s="79"/>
      <c r="AK70" s="83" t="s">
        <v>410</v>
      </c>
      <c r="AL70" s="79" t="b">
        <v>0</v>
      </c>
      <c r="AM70" s="79">
        <v>1</v>
      </c>
      <c r="AN70" s="83" t="s">
        <v>362</v>
      </c>
      <c r="AO70" s="83" t="s">
        <v>415</v>
      </c>
      <c r="AP70" s="79" t="b">
        <v>0</v>
      </c>
      <c r="AQ70" s="83" t="s">
        <v>362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11</v>
      </c>
      <c r="BM70" s="50">
        <v>100</v>
      </c>
      <c r="BN70" s="49">
        <v>11</v>
      </c>
    </row>
    <row r="71" spans="1:66" ht="15">
      <c r="A71" s="64" t="s">
        <v>216</v>
      </c>
      <c r="B71" s="64" t="s">
        <v>216</v>
      </c>
      <c r="C71" s="65" t="s">
        <v>8301</v>
      </c>
      <c r="D71" s="66">
        <v>3</v>
      </c>
      <c r="E71" s="67" t="s">
        <v>132</v>
      </c>
      <c r="F71" s="68">
        <v>35</v>
      </c>
      <c r="G71" s="65"/>
      <c r="H71" s="69"/>
      <c r="I71" s="70"/>
      <c r="J71" s="70"/>
      <c r="K71" s="35" t="s">
        <v>65</v>
      </c>
      <c r="L71" s="77">
        <v>71</v>
      </c>
      <c r="M71" s="77"/>
      <c r="N71" s="72"/>
      <c r="O71" s="79" t="s">
        <v>242</v>
      </c>
      <c r="P71" s="81">
        <v>44625.640752314815</v>
      </c>
      <c r="Q71" s="79" t="s">
        <v>247</v>
      </c>
      <c r="R71" s="82" t="str">
        <f>HYPERLINK("https://nodexlgraphgallery.org/Pages/Graph.aspx?graphID=272536")</f>
        <v>https://nodexlgraphgallery.org/Pages/Graph.aspx?graphID=272536</v>
      </c>
      <c r="S71" s="79" t="s">
        <v>317</v>
      </c>
      <c r="T71" s="83" t="s">
        <v>323</v>
      </c>
      <c r="U71" s="79"/>
      <c r="V71" s="82" t="str">
        <f aca="true" t="shared" si="2" ref="V71:V88">HYPERLINK("http://pbs.twimg.com/profile_images/1443845612445839401/cczEDG9W_normal.jpg")</f>
        <v>http://pbs.twimg.com/profile_images/1443845612445839401/cczEDG9W_normal.jpg</v>
      </c>
      <c r="W71" s="81">
        <v>44625.640752314815</v>
      </c>
      <c r="X71" s="86">
        <v>44625</v>
      </c>
      <c r="Y71" s="83" t="s">
        <v>336</v>
      </c>
      <c r="Z71" s="82" t="str">
        <f>HYPERLINK("https://twitter.com/#!/this0499154500/status/1500129679071756293")</f>
        <v>https://twitter.com/#!/this0499154500/status/1500129679071756293</v>
      </c>
      <c r="AA71" s="79"/>
      <c r="AB71" s="79"/>
      <c r="AC71" s="83" t="s">
        <v>363</v>
      </c>
      <c r="AD71" s="79"/>
      <c r="AE71" s="79" t="b">
        <v>0</v>
      </c>
      <c r="AF71" s="79">
        <v>0</v>
      </c>
      <c r="AG71" s="83" t="s">
        <v>410</v>
      </c>
      <c r="AH71" s="79" t="b">
        <v>0</v>
      </c>
      <c r="AI71" s="79" t="s">
        <v>411</v>
      </c>
      <c r="AJ71" s="79"/>
      <c r="AK71" s="83" t="s">
        <v>410</v>
      </c>
      <c r="AL71" s="79" t="b">
        <v>0</v>
      </c>
      <c r="AM71" s="79">
        <v>1</v>
      </c>
      <c r="AN71" s="83" t="s">
        <v>362</v>
      </c>
      <c r="AO71" s="83" t="s">
        <v>415</v>
      </c>
      <c r="AP71" s="79" t="b">
        <v>0</v>
      </c>
      <c r="AQ71" s="83" t="s">
        <v>362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218</v>
      </c>
      <c r="C72" s="65" t="s">
        <v>8304</v>
      </c>
      <c r="D72" s="66">
        <v>10</v>
      </c>
      <c r="E72" s="67" t="s">
        <v>136</v>
      </c>
      <c r="F72" s="68">
        <v>12</v>
      </c>
      <c r="G72" s="65"/>
      <c r="H72" s="69"/>
      <c r="I72" s="70"/>
      <c r="J72" s="70"/>
      <c r="K72" s="35" t="s">
        <v>65</v>
      </c>
      <c r="L72" s="77">
        <v>72</v>
      </c>
      <c r="M72" s="77"/>
      <c r="N72" s="72"/>
      <c r="O72" s="79" t="s">
        <v>244</v>
      </c>
      <c r="P72" s="81">
        <v>44632.73615740741</v>
      </c>
      <c r="Q72" s="79" t="s">
        <v>248</v>
      </c>
      <c r="R72" s="82" t="str">
        <f>HYPERLINK("https://nodexlgraphgallery.org/Pages/Graph.aspx?graphID=272958")</f>
        <v>https://nodexlgraphgallery.org/Pages/Graph.aspx?graphID=272958</v>
      </c>
      <c r="S72" s="79" t="s">
        <v>317</v>
      </c>
      <c r="T72" s="83" t="s">
        <v>324</v>
      </c>
      <c r="U72" s="79"/>
      <c r="V72" s="82" t="str">
        <f t="shared" si="2"/>
        <v>http://pbs.twimg.com/profile_images/1443845612445839401/cczEDG9W_normal.jpg</v>
      </c>
      <c r="W72" s="81">
        <v>44632.73615740741</v>
      </c>
      <c r="X72" s="86">
        <v>44632</v>
      </c>
      <c r="Y72" s="83" t="s">
        <v>337</v>
      </c>
      <c r="Z72" s="82" t="str">
        <f>HYPERLINK("https://twitter.com/#!/this0499154500/status/1502700969787805697")</f>
        <v>https://twitter.com/#!/this0499154500/status/1502700969787805697</v>
      </c>
      <c r="AA72" s="79"/>
      <c r="AB72" s="79"/>
      <c r="AC72" s="83" t="s">
        <v>364</v>
      </c>
      <c r="AD72" s="79"/>
      <c r="AE72" s="79" t="b">
        <v>0</v>
      </c>
      <c r="AF72" s="79">
        <v>0</v>
      </c>
      <c r="AG72" s="83" t="s">
        <v>410</v>
      </c>
      <c r="AH72" s="79" t="b">
        <v>0</v>
      </c>
      <c r="AI72" s="79" t="s">
        <v>411</v>
      </c>
      <c r="AJ72" s="79"/>
      <c r="AK72" s="83" t="s">
        <v>410</v>
      </c>
      <c r="AL72" s="79" t="b">
        <v>0</v>
      </c>
      <c r="AM72" s="79">
        <v>0</v>
      </c>
      <c r="AN72" s="83" t="s">
        <v>410</v>
      </c>
      <c r="AO72" s="83" t="s">
        <v>415</v>
      </c>
      <c r="AP72" s="79" t="b">
        <v>0</v>
      </c>
      <c r="AQ72" s="83" t="s">
        <v>364</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216</v>
      </c>
      <c r="B73" s="64" t="s">
        <v>219</v>
      </c>
      <c r="C73" s="65" t="s">
        <v>8302</v>
      </c>
      <c r="D73" s="66">
        <v>5.333333333333334</v>
      </c>
      <c r="E73" s="67" t="s">
        <v>136</v>
      </c>
      <c r="F73" s="68">
        <v>27.333333333333332</v>
      </c>
      <c r="G73" s="65"/>
      <c r="H73" s="69"/>
      <c r="I73" s="70"/>
      <c r="J73" s="70"/>
      <c r="K73" s="35" t="s">
        <v>65</v>
      </c>
      <c r="L73" s="77">
        <v>73</v>
      </c>
      <c r="M73" s="77"/>
      <c r="N73" s="72"/>
      <c r="O73" s="79" t="s">
        <v>244</v>
      </c>
      <c r="P73" s="81">
        <v>44647.46704861111</v>
      </c>
      <c r="Q73" s="79" t="s">
        <v>255</v>
      </c>
      <c r="R73" s="79" t="s">
        <v>294</v>
      </c>
      <c r="S73" s="79" t="s">
        <v>318</v>
      </c>
      <c r="T73" s="83" t="s">
        <v>323</v>
      </c>
      <c r="U73" s="79"/>
      <c r="V73" s="82" t="str">
        <f t="shared" si="2"/>
        <v>http://pbs.twimg.com/profile_images/1443845612445839401/cczEDG9W_normal.jpg</v>
      </c>
      <c r="W73" s="81">
        <v>44647.46704861111</v>
      </c>
      <c r="X73" s="86">
        <v>44647</v>
      </c>
      <c r="Y73" s="83" t="s">
        <v>344</v>
      </c>
      <c r="Z73" s="82" t="str">
        <f>HYPERLINK("https://twitter.com/#!/this0499154500/status/1508039266890358784")</f>
        <v>https://twitter.com/#!/this0499154500/status/1508039266890358784</v>
      </c>
      <c r="AA73" s="79"/>
      <c r="AB73" s="79"/>
      <c r="AC73" s="83" t="s">
        <v>371</v>
      </c>
      <c r="AD73" s="79"/>
      <c r="AE73" s="79" t="b">
        <v>0</v>
      </c>
      <c r="AF73" s="79">
        <v>0</v>
      </c>
      <c r="AG73" s="83" t="s">
        <v>410</v>
      </c>
      <c r="AH73" s="79" t="b">
        <v>0</v>
      </c>
      <c r="AI73" s="79" t="s">
        <v>411</v>
      </c>
      <c r="AJ73" s="79"/>
      <c r="AK73" s="83" t="s">
        <v>410</v>
      </c>
      <c r="AL73" s="79" t="b">
        <v>0</v>
      </c>
      <c r="AM73" s="79">
        <v>0</v>
      </c>
      <c r="AN73" s="83" t="s">
        <v>410</v>
      </c>
      <c r="AO73" s="83" t="s">
        <v>415</v>
      </c>
      <c r="AP73" s="79" t="b">
        <v>1</v>
      </c>
      <c r="AQ73" s="83" t="s">
        <v>371</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216</v>
      </c>
      <c r="B74" s="64" t="s">
        <v>218</v>
      </c>
      <c r="C74" s="65" t="s">
        <v>8304</v>
      </c>
      <c r="D74" s="66">
        <v>10</v>
      </c>
      <c r="E74" s="67" t="s">
        <v>136</v>
      </c>
      <c r="F74" s="68">
        <v>12</v>
      </c>
      <c r="G74" s="65"/>
      <c r="H74" s="69"/>
      <c r="I74" s="70"/>
      <c r="J74" s="70"/>
      <c r="K74" s="35" t="s">
        <v>65</v>
      </c>
      <c r="L74" s="77">
        <v>74</v>
      </c>
      <c r="M74" s="77"/>
      <c r="N74" s="72"/>
      <c r="O74" s="79" t="s">
        <v>244</v>
      </c>
      <c r="P74" s="81">
        <v>44647.46704861111</v>
      </c>
      <c r="Q74" s="79" t="s">
        <v>255</v>
      </c>
      <c r="R74" s="79" t="s">
        <v>294</v>
      </c>
      <c r="S74" s="79" t="s">
        <v>318</v>
      </c>
      <c r="T74" s="83" t="s">
        <v>323</v>
      </c>
      <c r="U74" s="79"/>
      <c r="V74" s="82" t="str">
        <f t="shared" si="2"/>
        <v>http://pbs.twimg.com/profile_images/1443845612445839401/cczEDG9W_normal.jpg</v>
      </c>
      <c r="W74" s="81">
        <v>44647.46704861111</v>
      </c>
      <c r="X74" s="86">
        <v>44647</v>
      </c>
      <c r="Y74" s="83" t="s">
        <v>344</v>
      </c>
      <c r="Z74" s="82" t="str">
        <f>HYPERLINK("https://twitter.com/#!/this0499154500/status/1508039266890358784")</f>
        <v>https://twitter.com/#!/this0499154500/status/1508039266890358784</v>
      </c>
      <c r="AA74" s="79"/>
      <c r="AB74" s="79"/>
      <c r="AC74" s="83" t="s">
        <v>371</v>
      </c>
      <c r="AD74" s="79"/>
      <c r="AE74" s="79" t="b">
        <v>0</v>
      </c>
      <c r="AF74" s="79">
        <v>0</v>
      </c>
      <c r="AG74" s="83" t="s">
        <v>410</v>
      </c>
      <c r="AH74" s="79" t="b">
        <v>0</v>
      </c>
      <c r="AI74" s="79" t="s">
        <v>411</v>
      </c>
      <c r="AJ74" s="79"/>
      <c r="AK74" s="83" t="s">
        <v>410</v>
      </c>
      <c r="AL74" s="79" t="b">
        <v>0</v>
      </c>
      <c r="AM74" s="79">
        <v>0</v>
      </c>
      <c r="AN74" s="83" t="s">
        <v>410</v>
      </c>
      <c r="AO74" s="83" t="s">
        <v>415</v>
      </c>
      <c r="AP74" s="79" t="b">
        <v>1</v>
      </c>
      <c r="AQ74" s="83" t="s">
        <v>371</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8</v>
      </c>
      <c r="BM74" s="50">
        <v>100</v>
      </c>
      <c r="BN74" s="49">
        <v>8</v>
      </c>
    </row>
    <row r="75" spans="1:66" ht="15">
      <c r="A75" s="64" t="s">
        <v>216</v>
      </c>
      <c r="B75" s="64" t="s">
        <v>219</v>
      </c>
      <c r="C75" s="65" t="s">
        <v>8302</v>
      </c>
      <c r="D75" s="66">
        <v>5.333333333333334</v>
      </c>
      <c r="E75" s="67" t="s">
        <v>136</v>
      </c>
      <c r="F75" s="68">
        <v>27.333333333333332</v>
      </c>
      <c r="G75" s="65"/>
      <c r="H75" s="69"/>
      <c r="I75" s="70"/>
      <c r="J75" s="70"/>
      <c r="K75" s="35" t="s">
        <v>65</v>
      </c>
      <c r="L75" s="77">
        <v>75</v>
      </c>
      <c r="M75" s="77"/>
      <c r="N75" s="72"/>
      <c r="O75" s="79" t="s">
        <v>244</v>
      </c>
      <c r="P75" s="81">
        <v>44653.8109375</v>
      </c>
      <c r="Q75" s="79" t="s">
        <v>249</v>
      </c>
      <c r="R75" s="82" t="str">
        <f>HYPERLINK("https://nodexlgraphgallery.org/Pages/Graph.aspx?graphID=274172")</f>
        <v>https://nodexlgraphgallery.org/Pages/Graph.aspx?graphID=274172</v>
      </c>
      <c r="S75" s="79" t="s">
        <v>317</v>
      </c>
      <c r="T75" s="83" t="s">
        <v>324</v>
      </c>
      <c r="U75" s="79"/>
      <c r="V75" s="82" t="str">
        <f t="shared" si="2"/>
        <v>http://pbs.twimg.com/profile_images/1443845612445839401/cczEDG9W_normal.jpg</v>
      </c>
      <c r="W75" s="81">
        <v>44653.8109375</v>
      </c>
      <c r="X75" s="86">
        <v>44653</v>
      </c>
      <c r="Y75" s="83" t="s">
        <v>338</v>
      </c>
      <c r="Z75" s="82" t="str">
        <f>HYPERLINK("https://twitter.com/#!/this0499154500/status/1510338215504400392")</f>
        <v>https://twitter.com/#!/this0499154500/status/1510338215504400392</v>
      </c>
      <c r="AA75" s="79"/>
      <c r="AB75" s="79"/>
      <c r="AC75" s="83" t="s">
        <v>365</v>
      </c>
      <c r="AD75" s="79"/>
      <c r="AE75" s="79" t="b">
        <v>0</v>
      </c>
      <c r="AF75" s="79">
        <v>1</v>
      </c>
      <c r="AG75" s="83" t="s">
        <v>410</v>
      </c>
      <c r="AH75" s="79" t="b">
        <v>0</v>
      </c>
      <c r="AI75" s="79" t="s">
        <v>411</v>
      </c>
      <c r="AJ75" s="79"/>
      <c r="AK75" s="83" t="s">
        <v>410</v>
      </c>
      <c r="AL75" s="79" t="b">
        <v>0</v>
      </c>
      <c r="AM75" s="79">
        <v>0</v>
      </c>
      <c r="AN75" s="83" t="s">
        <v>410</v>
      </c>
      <c r="AO75" s="83" t="s">
        <v>415</v>
      </c>
      <c r="AP75" s="79" t="b">
        <v>0</v>
      </c>
      <c r="AQ75" s="83" t="s">
        <v>365</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216</v>
      </c>
      <c r="B76" s="64" t="s">
        <v>218</v>
      </c>
      <c r="C76" s="65" t="s">
        <v>8304</v>
      </c>
      <c r="D76" s="66">
        <v>10</v>
      </c>
      <c r="E76" s="67" t="s">
        <v>136</v>
      </c>
      <c r="F76" s="68">
        <v>12</v>
      </c>
      <c r="G76" s="65"/>
      <c r="H76" s="69"/>
      <c r="I76" s="70"/>
      <c r="J76" s="70"/>
      <c r="K76" s="35" t="s">
        <v>65</v>
      </c>
      <c r="L76" s="77">
        <v>76</v>
      </c>
      <c r="M76" s="77"/>
      <c r="N76" s="72"/>
      <c r="O76" s="79" t="s">
        <v>244</v>
      </c>
      <c r="P76" s="81">
        <v>44653.8109375</v>
      </c>
      <c r="Q76" s="79" t="s">
        <v>249</v>
      </c>
      <c r="R76" s="82" t="str">
        <f>HYPERLINK("https://nodexlgraphgallery.org/Pages/Graph.aspx?graphID=274172")</f>
        <v>https://nodexlgraphgallery.org/Pages/Graph.aspx?graphID=274172</v>
      </c>
      <c r="S76" s="79" t="s">
        <v>317</v>
      </c>
      <c r="T76" s="83" t="s">
        <v>324</v>
      </c>
      <c r="U76" s="79"/>
      <c r="V76" s="82" t="str">
        <f t="shared" si="2"/>
        <v>http://pbs.twimg.com/profile_images/1443845612445839401/cczEDG9W_normal.jpg</v>
      </c>
      <c r="W76" s="81">
        <v>44653.8109375</v>
      </c>
      <c r="X76" s="86">
        <v>44653</v>
      </c>
      <c r="Y76" s="83" t="s">
        <v>338</v>
      </c>
      <c r="Z76" s="82" t="str">
        <f>HYPERLINK("https://twitter.com/#!/this0499154500/status/1510338215504400392")</f>
        <v>https://twitter.com/#!/this0499154500/status/1510338215504400392</v>
      </c>
      <c r="AA76" s="79"/>
      <c r="AB76" s="79"/>
      <c r="AC76" s="83" t="s">
        <v>365</v>
      </c>
      <c r="AD76" s="79"/>
      <c r="AE76" s="79" t="b">
        <v>0</v>
      </c>
      <c r="AF76" s="79">
        <v>1</v>
      </c>
      <c r="AG76" s="83" t="s">
        <v>410</v>
      </c>
      <c r="AH76" s="79" t="b">
        <v>0</v>
      </c>
      <c r="AI76" s="79" t="s">
        <v>411</v>
      </c>
      <c r="AJ76" s="79"/>
      <c r="AK76" s="83" t="s">
        <v>410</v>
      </c>
      <c r="AL76" s="79" t="b">
        <v>0</v>
      </c>
      <c r="AM76" s="79">
        <v>0</v>
      </c>
      <c r="AN76" s="83" t="s">
        <v>410</v>
      </c>
      <c r="AO76" s="83" t="s">
        <v>415</v>
      </c>
      <c r="AP76" s="79" t="b">
        <v>0</v>
      </c>
      <c r="AQ76" s="83" t="s">
        <v>365</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216</v>
      </c>
      <c r="B77" s="64" t="s">
        <v>219</v>
      </c>
      <c r="C77" s="65" t="s">
        <v>8302</v>
      </c>
      <c r="D77" s="66">
        <v>5.333333333333334</v>
      </c>
      <c r="E77" s="67" t="s">
        <v>136</v>
      </c>
      <c r="F77" s="68">
        <v>27.333333333333332</v>
      </c>
      <c r="G77" s="65"/>
      <c r="H77" s="69"/>
      <c r="I77" s="70"/>
      <c r="J77" s="70"/>
      <c r="K77" s="35" t="s">
        <v>65</v>
      </c>
      <c r="L77" s="77">
        <v>77</v>
      </c>
      <c r="M77" s="77"/>
      <c r="N77" s="72"/>
      <c r="O77" s="79" t="s">
        <v>244</v>
      </c>
      <c r="P77" s="81">
        <v>44660.49177083333</v>
      </c>
      <c r="Q77" s="79" t="s">
        <v>250</v>
      </c>
      <c r="R77" s="82" t="str">
        <f>HYPERLINK("https://nodexlgraphgallery.org/Pages/Graph.aspx?graphID=274551")</f>
        <v>https://nodexlgraphgallery.org/Pages/Graph.aspx?graphID=274551</v>
      </c>
      <c r="S77" s="79" t="s">
        <v>317</v>
      </c>
      <c r="T77" s="83" t="s">
        <v>324</v>
      </c>
      <c r="U77" s="79"/>
      <c r="V77" s="82" t="str">
        <f t="shared" si="2"/>
        <v>http://pbs.twimg.com/profile_images/1443845612445839401/cczEDG9W_normal.jpg</v>
      </c>
      <c r="W77" s="81">
        <v>44660.49177083333</v>
      </c>
      <c r="X77" s="86">
        <v>44660</v>
      </c>
      <c r="Y77" s="83" t="s">
        <v>339</v>
      </c>
      <c r="Z77" s="82" t="str">
        <f>HYPERLINK("https://twitter.com/#!/this0499154500/status/1512759267618607104")</f>
        <v>https://twitter.com/#!/this0499154500/status/1512759267618607104</v>
      </c>
      <c r="AA77" s="79"/>
      <c r="AB77" s="79"/>
      <c r="AC77" s="83" t="s">
        <v>366</v>
      </c>
      <c r="AD77" s="79"/>
      <c r="AE77" s="79" t="b">
        <v>0</v>
      </c>
      <c r="AF77" s="79">
        <v>0</v>
      </c>
      <c r="AG77" s="83" t="s">
        <v>410</v>
      </c>
      <c r="AH77" s="79" t="b">
        <v>0</v>
      </c>
      <c r="AI77" s="79" t="s">
        <v>411</v>
      </c>
      <c r="AJ77" s="79"/>
      <c r="AK77" s="83" t="s">
        <v>410</v>
      </c>
      <c r="AL77" s="79" t="b">
        <v>0</v>
      </c>
      <c r="AM77" s="79">
        <v>0</v>
      </c>
      <c r="AN77" s="83" t="s">
        <v>410</v>
      </c>
      <c r="AO77" s="83" t="s">
        <v>415</v>
      </c>
      <c r="AP77" s="79" t="b">
        <v>0</v>
      </c>
      <c r="AQ77" s="83" t="s">
        <v>366</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216</v>
      </c>
      <c r="B78" s="64" t="s">
        <v>218</v>
      </c>
      <c r="C78" s="65" t="s">
        <v>8304</v>
      </c>
      <c r="D78" s="66">
        <v>10</v>
      </c>
      <c r="E78" s="67" t="s">
        <v>136</v>
      </c>
      <c r="F78" s="68">
        <v>12</v>
      </c>
      <c r="G78" s="65"/>
      <c r="H78" s="69"/>
      <c r="I78" s="70"/>
      <c r="J78" s="70"/>
      <c r="K78" s="35" t="s">
        <v>65</v>
      </c>
      <c r="L78" s="77">
        <v>78</v>
      </c>
      <c r="M78" s="77"/>
      <c r="N78" s="72"/>
      <c r="O78" s="79" t="s">
        <v>244</v>
      </c>
      <c r="P78" s="81">
        <v>44660.49177083333</v>
      </c>
      <c r="Q78" s="79" t="s">
        <v>250</v>
      </c>
      <c r="R78" s="82" t="str">
        <f>HYPERLINK("https://nodexlgraphgallery.org/Pages/Graph.aspx?graphID=274551")</f>
        <v>https://nodexlgraphgallery.org/Pages/Graph.aspx?graphID=274551</v>
      </c>
      <c r="S78" s="79" t="s">
        <v>317</v>
      </c>
      <c r="T78" s="83" t="s">
        <v>324</v>
      </c>
      <c r="U78" s="79"/>
      <c r="V78" s="82" t="str">
        <f t="shared" si="2"/>
        <v>http://pbs.twimg.com/profile_images/1443845612445839401/cczEDG9W_normal.jpg</v>
      </c>
      <c r="W78" s="81">
        <v>44660.49177083333</v>
      </c>
      <c r="X78" s="86">
        <v>44660</v>
      </c>
      <c r="Y78" s="83" t="s">
        <v>339</v>
      </c>
      <c r="Z78" s="82" t="str">
        <f>HYPERLINK("https://twitter.com/#!/this0499154500/status/1512759267618607104")</f>
        <v>https://twitter.com/#!/this0499154500/status/1512759267618607104</v>
      </c>
      <c r="AA78" s="79"/>
      <c r="AB78" s="79"/>
      <c r="AC78" s="83" t="s">
        <v>366</v>
      </c>
      <c r="AD78" s="79"/>
      <c r="AE78" s="79" t="b">
        <v>0</v>
      </c>
      <c r="AF78" s="79">
        <v>0</v>
      </c>
      <c r="AG78" s="83" t="s">
        <v>410</v>
      </c>
      <c r="AH78" s="79" t="b">
        <v>0</v>
      </c>
      <c r="AI78" s="79" t="s">
        <v>411</v>
      </c>
      <c r="AJ78" s="79"/>
      <c r="AK78" s="83" t="s">
        <v>410</v>
      </c>
      <c r="AL78" s="79" t="b">
        <v>0</v>
      </c>
      <c r="AM78" s="79">
        <v>0</v>
      </c>
      <c r="AN78" s="83" t="s">
        <v>410</v>
      </c>
      <c r="AO78" s="83" t="s">
        <v>415</v>
      </c>
      <c r="AP78" s="79" t="b">
        <v>0</v>
      </c>
      <c r="AQ78" s="83" t="s">
        <v>366</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216</v>
      </c>
      <c r="B79" s="64" t="s">
        <v>219</v>
      </c>
      <c r="C79" s="65" t="s">
        <v>8302</v>
      </c>
      <c r="D79" s="66">
        <v>5.333333333333334</v>
      </c>
      <c r="E79" s="67" t="s">
        <v>136</v>
      </c>
      <c r="F79" s="68">
        <v>27.333333333333332</v>
      </c>
      <c r="G79" s="65"/>
      <c r="H79" s="69"/>
      <c r="I79" s="70"/>
      <c r="J79" s="70"/>
      <c r="K79" s="35" t="s">
        <v>65</v>
      </c>
      <c r="L79" s="77">
        <v>79</v>
      </c>
      <c r="M79" s="77"/>
      <c r="N79" s="72"/>
      <c r="O79" s="79" t="s">
        <v>244</v>
      </c>
      <c r="P79" s="81">
        <v>44667.79832175926</v>
      </c>
      <c r="Q79" s="79" t="s">
        <v>251</v>
      </c>
      <c r="R79" s="82" t="str">
        <f>HYPERLINK("https://nodexlgraphgallery.org/Pages/Graph.aspx?graphID=274863")</f>
        <v>https://nodexlgraphgallery.org/Pages/Graph.aspx?graphID=274863</v>
      </c>
      <c r="S79" s="79" t="s">
        <v>317</v>
      </c>
      <c r="T79" s="83" t="s">
        <v>324</v>
      </c>
      <c r="U79" s="79"/>
      <c r="V79" s="82" t="str">
        <f t="shared" si="2"/>
        <v>http://pbs.twimg.com/profile_images/1443845612445839401/cczEDG9W_normal.jpg</v>
      </c>
      <c r="W79" s="81">
        <v>44667.79832175926</v>
      </c>
      <c r="X79" s="86">
        <v>44667</v>
      </c>
      <c r="Y79" s="83" t="s">
        <v>340</v>
      </c>
      <c r="Z79" s="82" t="str">
        <f>HYPERLINK("https://twitter.com/#!/this0499154500/status/1515407072715853830")</f>
        <v>https://twitter.com/#!/this0499154500/status/1515407072715853830</v>
      </c>
      <c r="AA79" s="79"/>
      <c r="AB79" s="79"/>
      <c r="AC79" s="83" t="s">
        <v>367</v>
      </c>
      <c r="AD79" s="79"/>
      <c r="AE79" s="79" t="b">
        <v>0</v>
      </c>
      <c r="AF79" s="79">
        <v>0</v>
      </c>
      <c r="AG79" s="83" t="s">
        <v>410</v>
      </c>
      <c r="AH79" s="79" t="b">
        <v>0</v>
      </c>
      <c r="AI79" s="79" t="s">
        <v>411</v>
      </c>
      <c r="AJ79" s="79"/>
      <c r="AK79" s="83" t="s">
        <v>410</v>
      </c>
      <c r="AL79" s="79" t="b">
        <v>0</v>
      </c>
      <c r="AM79" s="79">
        <v>0</v>
      </c>
      <c r="AN79" s="83" t="s">
        <v>410</v>
      </c>
      <c r="AO79" s="83" t="s">
        <v>415</v>
      </c>
      <c r="AP79" s="79" t="b">
        <v>0</v>
      </c>
      <c r="AQ79" s="83" t="s">
        <v>367</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216</v>
      </c>
      <c r="B80" s="64" t="s">
        <v>218</v>
      </c>
      <c r="C80" s="65" t="s">
        <v>8304</v>
      </c>
      <c r="D80" s="66">
        <v>10</v>
      </c>
      <c r="E80" s="67" t="s">
        <v>136</v>
      </c>
      <c r="F80" s="68">
        <v>12</v>
      </c>
      <c r="G80" s="65"/>
      <c r="H80" s="69"/>
      <c r="I80" s="70"/>
      <c r="J80" s="70"/>
      <c r="K80" s="35" t="s">
        <v>65</v>
      </c>
      <c r="L80" s="77">
        <v>80</v>
      </c>
      <c r="M80" s="77"/>
      <c r="N80" s="72"/>
      <c r="O80" s="79" t="s">
        <v>244</v>
      </c>
      <c r="P80" s="81">
        <v>44667.79832175926</v>
      </c>
      <c r="Q80" s="79" t="s">
        <v>251</v>
      </c>
      <c r="R80" s="82" t="str">
        <f>HYPERLINK("https://nodexlgraphgallery.org/Pages/Graph.aspx?graphID=274863")</f>
        <v>https://nodexlgraphgallery.org/Pages/Graph.aspx?graphID=274863</v>
      </c>
      <c r="S80" s="79" t="s">
        <v>317</v>
      </c>
      <c r="T80" s="83" t="s">
        <v>324</v>
      </c>
      <c r="U80" s="79"/>
      <c r="V80" s="82" t="str">
        <f t="shared" si="2"/>
        <v>http://pbs.twimg.com/profile_images/1443845612445839401/cczEDG9W_normal.jpg</v>
      </c>
      <c r="W80" s="81">
        <v>44667.79832175926</v>
      </c>
      <c r="X80" s="86">
        <v>44667</v>
      </c>
      <c r="Y80" s="83" t="s">
        <v>340</v>
      </c>
      <c r="Z80" s="82" t="str">
        <f>HYPERLINK("https://twitter.com/#!/this0499154500/status/1515407072715853830")</f>
        <v>https://twitter.com/#!/this0499154500/status/1515407072715853830</v>
      </c>
      <c r="AA80" s="79"/>
      <c r="AB80" s="79"/>
      <c r="AC80" s="83" t="s">
        <v>367</v>
      </c>
      <c r="AD80" s="79"/>
      <c r="AE80" s="79" t="b">
        <v>0</v>
      </c>
      <c r="AF80" s="79">
        <v>0</v>
      </c>
      <c r="AG80" s="83" t="s">
        <v>410</v>
      </c>
      <c r="AH80" s="79" t="b">
        <v>0</v>
      </c>
      <c r="AI80" s="79" t="s">
        <v>411</v>
      </c>
      <c r="AJ80" s="79"/>
      <c r="AK80" s="83" t="s">
        <v>410</v>
      </c>
      <c r="AL80" s="79" t="b">
        <v>0</v>
      </c>
      <c r="AM80" s="79">
        <v>0</v>
      </c>
      <c r="AN80" s="83" t="s">
        <v>410</v>
      </c>
      <c r="AO80" s="83" t="s">
        <v>415</v>
      </c>
      <c r="AP80" s="79" t="b">
        <v>0</v>
      </c>
      <c r="AQ80" s="83" t="s">
        <v>367</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2</v>
      </c>
      <c r="BF80" s="49">
        <v>1</v>
      </c>
      <c r="BG80" s="50">
        <v>4.3478260869565215</v>
      </c>
      <c r="BH80" s="49">
        <v>0</v>
      </c>
      <c r="BI80" s="50">
        <v>0</v>
      </c>
      <c r="BJ80" s="49">
        <v>0</v>
      </c>
      <c r="BK80" s="50">
        <v>0</v>
      </c>
      <c r="BL80" s="49">
        <v>22</v>
      </c>
      <c r="BM80" s="50">
        <v>95.65217391304348</v>
      </c>
      <c r="BN80" s="49">
        <v>23</v>
      </c>
    </row>
    <row r="81" spans="1:66" ht="15">
      <c r="A81" s="64" t="s">
        <v>216</v>
      </c>
      <c r="B81" s="64" t="s">
        <v>219</v>
      </c>
      <c r="C81" s="65" t="s">
        <v>8302</v>
      </c>
      <c r="D81" s="66">
        <v>5.333333333333334</v>
      </c>
      <c r="E81" s="67" t="s">
        <v>136</v>
      </c>
      <c r="F81" s="68">
        <v>27.333333333333332</v>
      </c>
      <c r="G81" s="65"/>
      <c r="H81" s="69"/>
      <c r="I81" s="70"/>
      <c r="J81" s="70"/>
      <c r="K81" s="35" t="s">
        <v>65</v>
      </c>
      <c r="L81" s="77">
        <v>81</v>
      </c>
      <c r="M81" s="77"/>
      <c r="N81" s="72"/>
      <c r="O81" s="79" t="s">
        <v>244</v>
      </c>
      <c r="P81" s="81">
        <v>44674.63425925926</v>
      </c>
      <c r="Q81" s="79" t="s">
        <v>252</v>
      </c>
      <c r="R81" s="82" t="str">
        <f>HYPERLINK("https://nodexlgraphgallery.org/Pages/Graph.aspx?graphID=275388")</f>
        <v>https://nodexlgraphgallery.org/Pages/Graph.aspx?graphID=275388</v>
      </c>
      <c r="S81" s="79" t="s">
        <v>317</v>
      </c>
      <c r="T81" s="83" t="s">
        <v>325</v>
      </c>
      <c r="U81" s="79"/>
      <c r="V81" s="82" t="str">
        <f t="shared" si="2"/>
        <v>http://pbs.twimg.com/profile_images/1443845612445839401/cczEDG9W_normal.jpg</v>
      </c>
      <c r="W81" s="81">
        <v>44674.63425925926</v>
      </c>
      <c r="X81" s="86">
        <v>44674</v>
      </c>
      <c r="Y81" s="83" t="s">
        <v>341</v>
      </c>
      <c r="Z81" s="82" t="str">
        <f>HYPERLINK("https://twitter.com/#!/this0499154500/status/1517884331489964033")</f>
        <v>https://twitter.com/#!/this0499154500/status/1517884331489964033</v>
      </c>
      <c r="AA81" s="79"/>
      <c r="AB81" s="79"/>
      <c r="AC81" s="83" t="s">
        <v>368</v>
      </c>
      <c r="AD81" s="79"/>
      <c r="AE81" s="79" t="b">
        <v>0</v>
      </c>
      <c r="AF81" s="79">
        <v>0</v>
      </c>
      <c r="AG81" s="83" t="s">
        <v>410</v>
      </c>
      <c r="AH81" s="79" t="b">
        <v>0</v>
      </c>
      <c r="AI81" s="79" t="s">
        <v>411</v>
      </c>
      <c r="AJ81" s="79"/>
      <c r="AK81" s="83" t="s">
        <v>410</v>
      </c>
      <c r="AL81" s="79" t="b">
        <v>0</v>
      </c>
      <c r="AM81" s="79">
        <v>0</v>
      </c>
      <c r="AN81" s="83" t="s">
        <v>410</v>
      </c>
      <c r="AO81" s="83" t="s">
        <v>415</v>
      </c>
      <c r="AP81" s="79" t="b">
        <v>0</v>
      </c>
      <c r="AQ81" s="83" t="s">
        <v>368</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216</v>
      </c>
      <c r="B82" s="64" t="s">
        <v>218</v>
      </c>
      <c r="C82" s="65" t="s">
        <v>8304</v>
      </c>
      <c r="D82" s="66">
        <v>10</v>
      </c>
      <c r="E82" s="67" t="s">
        <v>136</v>
      </c>
      <c r="F82" s="68">
        <v>12</v>
      </c>
      <c r="G82" s="65"/>
      <c r="H82" s="69"/>
      <c r="I82" s="70"/>
      <c r="J82" s="70"/>
      <c r="K82" s="35" t="s">
        <v>65</v>
      </c>
      <c r="L82" s="77">
        <v>82</v>
      </c>
      <c r="M82" s="77"/>
      <c r="N82" s="72"/>
      <c r="O82" s="79" t="s">
        <v>244</v>
      </c>
      <c r="P82" s="81">
        <v>44674.63425925926</v>
      </c>
      <c r="Q82" s="79" t="s">
        <v>252</v>
      </c>
      <c r="R82" s="82" t="str">
        <f>HYPERLINK("https://nodexlgraphgallery.org/Pages/Graph.aspx?graphID=275388")</f>
        <v>https://nodexlgraphgallery.org/Pages/Graph.aspx?graphID=275388</v>
      </c>
      <c r="S82" s="79" t="s">
        <v>317</v>
      </c>
      <c r="T82" s="83" t="s">
        <v>325</v>
      </c>
      <c r="U82" s="79"/>
      <c r="V82" s="82" t="str">
        <f t="shared" si="2"/>
        <v>http://pbs.twimg.com/profile_images/1443845612445839401/cczEDG9W_normal.jpg</v>
      </c>
      <c r="W82" s="81">
        <v>44674.63425925926</v>
      </c>
      <c r="X82" s="86">
        <v>44674</v>
      </c>
      <c r="Y82" s="83" t="s">
        <v>341</v>
      </c>
      <c r="Z82" s="82" t="str">
        <f>HYPERLINK("https://twitter.com/#!/this0499154500/status/1517884331489964033")</f>
        <v>https://twitter.com/#!/this0499154500/status/1517884331489964033</v>
      </c>
      <c r="AA82" s="79"/>
      <c r="AB82" s="79"/>
      <c r="AC82" s="83" t="s">
        <v>368</v>
      </c>
      <c r="AD82" s="79"/>
      <c r="AE82" s="79" t="b">
        <v>0</v>
      </c>
      <c r="AF82" s="79">
        <v>0</v>
      </c>
      <c r="AG82" s="83" t="s">
        <v>410</v>
      </c>
      <c r="AH82" s="79" t="b">
        <v>0</v>
      </c>
      <c r="AI82" s="79" t="s">
        <v>411</v>
      </c>
      <c r="AJ82" s="79"/>
      <c r="AK82" s="83" t="s">
        <v>410</v>
      </c>
      <c r="AL82" s="79" t="b">
        <v>0</v>
      </c>
      <c r="AM82" s="79">
        <v>0</v>
      </c>
      <c r="AN82" s="83" t="s">
        <v>410</v>
      </c>
      <c r="AO82" s="83" t="s">
        <v>415</v>
      </c>
      <c r="AP82" s="79" t="b">
        <v>0</v>
      </c>
      <c r="AQ82" s="83" t="s">
        <v>368</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216</v>
      </c>
      <c r="B83" s="64" t="s">
        <v>219</v>
      </c>
      <c r="C83" s="65" t="s">
        <v>8302</v>
      </c>
      <c r="D83" s="66">
        <v>5.333333333333334</v>
      </c>
      <c r="E83" s="67" t="s">
        <v>136</v>
      </c>
      <c r="F83" s="68">
        <v>27.333333333333332</v>
      </c>
      <c r="G83" s="65"/>
      <c r="H83" s="69"/>
      <c r="I83" s="70"/>
      <c r="J83" s="70"/>
      <c r="K83" s="35" t="s">
        <v>65</v>
      </c>
      <c r="L83" s="77">
        <v>83</v>
      </c>
      <c r="M83" s="77"/>
      <c r="N83" s="72"/>
      <c r="O83" s="79" t="s">
        <v>244</v>
      </c>
      <c r="P83" s="81">
        <v>44683.45649305556</v>
      </c>
      <c r="Q83" s="79" t="s">
        <v>253</v>
      </c>
      <c r="R83" s="82" t="str">
        <f>HYPERLINK("https://nodexlgraphgallery.org/Pages/Graph.aspx?graphID=275682")</f>
        <v>https://nodexlgraphgallery.org/Pages/Graph.aspx?graphID=275682</v>
      </c>
      <c r="S83" s="79" t="s">
        <v>317</v>
      </c>
      <c r="T83" s="83" t="s">
        <v>325</v>
      </c>
      <c r="U83" s="79"/>
      <c r="V83" s="82" t="str">
        <f t="shared" si="2"/>
        <v>http://pbs.twimg.com/profile_images/1443845612445839401/cczEDG9W_normal.jpg</v>
      </c>
      <c r="W83" s="81">
        <v>44683.45649305556</v>
      </c>
      <c r="X83" s="86">
        <v>44683</v>
      </c>
      <c r="Y83" s="83" t="s">
        <v>342</v>
      </c>
      <c r="Z83" s="82" t="str">
        <f>HYPERLINK("https://twitter.com/#!/this0499154500/status/1521081403961708545")</f>
        <v>https://twitter.com/#!/this0499154500/status/1521081403961708545</v>
      </c>
      <c r="AA83" s="79"/>
      <c r="AB83" s="79"/>
      <c r="AC83" s="83" t="s">
        <v>369</v>
      </c>
      <c r="AD83" s="79"/>
      <c r="AE83" s="79" t="b">
        <v>0</v>
      </c>
      <c r="AF83" s="79">
        <v>2</v>
      </c>
      <c r="AG83" s="83" t="s">
        <v>410</v>
      </c>
      <c r="AH83" s="79" t="b">
        <v>0</v>
      </c>
      <c r="AI83" s="79" t="s">
        <v>411</v>
      </c>
      <c r="AJ83" s="79"/>
      <c r="AK83" s="83" t="s">
        <v>410</v>
      </c>
      <c r="AL83" s="79" t="b">
        <v>0</v>
      </c>
      <c r="AM83" s="79">
        <v>0</v>
      </c>
      <c r="AN83" s="83" t="s">
        <v>410</v>
      </c>
      <c r="AO83" s="83" t="s">
        <v>415</v>
      </c>
      <c r="AP83" s="79" t="b">
        <v>0</v>
      </c>
      <c r="AQ83" s="83" t="s">
        <v>369</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216</v>
      </c>
      <c r="B84" s="64" t="s">
        <v>218</v>
      </c>
      <c r="C84" s="65" t="s">
        <v>8304</v>
      </c>
      <c r="D84" s="66">
        <v>10</v>
      </c>
      <c r="E84" s="67" t="s">
        <v>136</v>
      </c>
      <c r="F84" s="68">
        <v>12</v>
      </c>
      <c r="G84" s="65"/>
      <c r="H84" s="69"/>
      <c r="I84" s="70"/>
      <c r="J84" s="70"/>
      <c r="K84" s="35" t="s">
        <v>65</v>
      </c>
      <c r="L84" s="77">
        <v>84</v>
      </c>
      <c r="M84" s="77"/>
      <c r="N84" s="72"/>
      <c r="O84" s="79" t="s">
        <v>244</v>
      </c>
      <c r="P84" s="81">
        <v>44683.45649305556</v>
      </c>
      <c r="Q84" s="79" t="s">
        <v>253</v>
      </c>
      <c r="R84" s="82" t="str">
        <f>HYPERLINK("https://nodexlgraphgallery.org/Pages/Graph.aspx?graphID=275682")</f>
        <v>https://nodexlgraphgallery.org/Pages/Graph.aspx?graphID=275682</v>
      </c>
      <c r="S84" s="79" t="s">
        <v>317</v>
      </c>
      <c r="T84" s="83" t="s">
        <v>325</v>
      </c>
      <c r="U84" s="79"/>
      <c r="V84" s="82" t="str">
        <f t="shared" si="2"/>
        <v>http://pbs.twimg.com/profile_images/1443845612445839401/cczEDG9W_normal.jpg</v>
      </c>
      <c r="W84" s="81">
        <v>44683.45649305556</v>
      </c>
      <c r="X84" s="86">
        <v>44683</v>
      </c>
      <c r="Y84" s="83" t="s">
        <v>342</v>
      </c>
      <c r="Z84" s="82" t="str">
        <f>HYPERLINK("https://twitter.com/#!/this0499154500/status/1521081403961708545")</f>
        <v>https://twitter.com/#!/this0499154500/status/1521081403961708545</v>
      </c>
      <c r="AA84" s="79"/>
      <c r="AB84" s="79"/>
      <c r="AC84" s="83" t="s">
        <v>369</v>
      </c>
      <c r="AD84" s="79"/>
      <c r="AE84" s="79" t="b">
        <v>0</v>
      </c>
      <c r="AF84" s="79">
        <v>2</v>
      </c>
      <c r="AG84" s="83" t="s">
        <v>410</v>
      </c>
      <c r="AH84" s="79" t="b">
        <v>0</v>
      </c>
      <c r="AI84" s="79" t="s">
        <v>411</v>
      </c>
      <c r="AJ84" s="79"/>
      <c r="AK84" s="83" t="s">
        <v>410</v>
      </c>
      <c r="AL84" s="79" t="b">
        <v>0</v>
      </c>
      <c r="AM84" s="79">
        <v>0</v>
      </c>
      <c r="AN84" s="83" t="s">
        <v>410</v>
      </c>
      <c r="AO84" s="83" t="s">
        <v>415</v>
      </c>
      <c r="AP84" s="79" t="b">
        <v>0</v>
      </c>
      <c r="AQ84" s="83" t="s">
        <v>369</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216</v>
      </c>
      <c r="B85" s="64" t="s">
        <v>232</v>
      </c>
      <c r="C85" s="65" t="s">
        <v>8301</v>
      </c>
      <c r="D85" s="66">
        <v>3</v>
      </c>
      <c r="E85" s="67" t="s">
        <v>132</v>
      </c>
      <c r="F85" s="68">
        <v>35</v>
      </c>
      <c r="G85" s="65"/>
      <c r="H85" s="69"/>
      <c r="I85" s="70"/>
      <c r="J85" s="70"/>
      <c r="K85" s="35" t="s">
        <v>65</v>
      </c>
      <c r="L85" s="77">
        <v>85</v>
      </c>
      <c r="M85" s="77"/>
      <c r="N85" s="72"/>
      <c r="O85" s="79" t="s">
        <v>244</v>
      </c>
      <c r="P85" s="81">
        <v>44702.38829861111</v>
      </c>
      <c r="Q85" s="79" t="s">
        <v>254</v>
      </c>
      <c r="R85" s="82" t="str">
        <f>HYPERLINK("https://nodexlgraphgallery.org/Pages/Graph.aspx?graphID=276746")</f>
        <v>https://nodexlgraphgallery.org/Pages/Graph.aspx?graphID=276746</v>
      </c>
      <c r="S85" s="79" t="s">
        <v>317</v>
      </c>
      <c r="T85" s="83" t="s">
        <v>326</v>
      </c>
      <c r="U85" s="79"/>
      <c r="V85" s="82" t="str">
        <f t="shared" si="2"/>
        <v>http://pbs.twimg.com/profile_images/1443845612445839401/cczEDG9W_normal.jpg</v>
      </c>
      <c r="W85" s="81">
        <v>44702.38829861111</v>
      </c>
      <c r="X85" s="86">
        <v>44702</v>
      </c>
      <c r="Y85" s="83" t="s">
        <v>343</v>
      </c>
      <c r="Z85" s="82" t="str">
        <f>HYPERLINK("https://twitter.com/#!/this0499154500/status/1527942057758695425")</f>
        <v>https://twitter.com/#!/this0499154500/status/1527942057758695425</v>
      </c>
      <c r="AA85" s="79"/>
      <c r="AB85" s="79"/>
      <c r="AC85" s="83" t="s">
        <v>370</v>
      </c>
      <c r="AD85" s="79"/>
      <c r="AE85" s="79" t="b">
        <v>0</v>
      </c>
      <c r="AF85" s="79">
        <v>0</v>
      </c>
      <c r="AG85" s="83" t="s">
        <v>410</v>
      </c>
      <c r="AH85" s="79" t="b">
        <v>0</v>
      </c>
      <c r="AI85" s="79" t="s">
        <v>411</v>
      </c>
      <c r="AJ85" s="79"/>
      <c r="AK85" s="83" t="s">
        <v>410</v>
      </c>
      <c r="AL85" s="79" t="b">
        <v>0</v>
      </c>
      <c r="AM85" s="79">
        <v>0</v>
      </c>
      <c r="AN85" s="83" t="s">
        <v>410</v>
      </c>
      <c r="AO85" s="83" t="s">
        <v>415</v>
      </c>
      <c r="AP85" s="79" t="b">
        <v>0</v>
      </c>
      <c r="AQ85" s="83" t="s">
        <v>370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233</v>
      </c>
      <c r="C86" s="65" t="s">
        <v>8301</v>
      </c>
      <c r="D86" s="66">
        <v>3</v>
      </c>
      <c r="E86" s="67" t="s">
        <v>132</v>
      </c>
      <c r="F86" s="68">
        <v>35</v>
      </c>
      <c r="G86" s="65"/>
      <c r="H86" s="69"/>
      <c r="I86" s="70"/>
      <c r="J86" s="70"/>
      <c r="K86" s="35" t="s">
        <v>65</v>
      </c>
      <c r="L86" s="77">
        <v>86</v>
      </c>
      <c r="M86" s="77"/>
      <c r="N86" s="72"/>
      <c r="O86" s="79" t="s">
        <v>244</v>
      </c>
      <c r="P86" s="81">
        <v>44702.38829861111</v>
      </c>
      <c r="Q86" s="79" t="s">
        <v>254</v>
      </c>
      <c r="R86" s="82" t="str">
        <f>HYPERLINK("https://nodexlgraphgallery.org/Pages/Graph.aspx?graphID=276746")</f>
        <v>https://nodexlgraphgallery.org/Pages/Graph.aspx?graphID=276746</v>
      </c>
      <c r="S86" s="79" t="s">
        <v>317</v>
      </c>
      <c r="T86" s="83" t="s">
        <v>326</v>
      </c>
      <c r="U86" s="79"/>
      <c r="V86" s="82" t="str">
        <f t="shared" si="2"/>
        <v>http://pbs.twimg.com/profile_images/1443845612445839401/cczEDG9W_normal.jpg</v>
      </c>
      <c r="W86" s="81">
        <v>44702.38829861111</v>
      </c>
      <c r="X86" s="86">
        <v>44702</v>
      </c>
      <c r="Y86" s="83" t="s">
        <v>343</v>
      </c>
      <c r="Z86" s="82" t="str">
        <f>HYPERLINK("https://twitter.com/#!/this0499154500/status/1527942057758695425")</f>
        <v>https://twitter.com/#!/this0499154500/status/1527942057758695425</v>
      </c>
      <c r="AA86" s="79"/>
      <c r="AB86" s="79"/>
      <c r="AC86" s="83" t="s">
        <v>370</v>
      </c>
      <c r="AD86" s="79"/>
      <c r="AE86" s="79" t="b">
        <v>0</v>
      </c>
      <c r="AF86" s="79">
        <v>0</v>
      </c>
      <c r="AG86" s="83" t="s">
        <v>410</v>
      </c>
      <c r="AH86" s="79" t="b">
        <v>0</v>
      </c>
      <c r="AI86" s="79" t="s">
        <v>411</v>
      </c>
      <c r="AJ86" s="79"/>
      <c r="AK86" s="83" t="s">
        <v>410</v>
      </c>
      <c r="AL86" s="79" t="b">
        <v>0</v>
      </c>
      <c r="AM86" s="79">
        <v>0</v>
      </c>
      <c r="AN86" s="83" t="s">
        <v>410</v>
      </c>
      <c r="AO86" s="83" t="s">
        <v>415</v>
      </c>
      <c r="AP86" s="79" t="b">
        <v>0</v>
      </c>
      <c r="AQ86" s="83" t="s">
        <v>370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1</v>
      </c>
      <c r="BG86" s="50">
        <v>4.545454545454546</v>
      </c>
      <c r="BH86" s="49">
        <v>0</v>
      </c>
      <c r="BI86" s="50">
        <v>0</v>
      </c>
      <c r="BJ86" s="49">
        <v>0</v>
      </c>
      <c r="BK86" s="50">
        <v>0</v>
      </c>
      <c r="BL86" s="49">
        <v>21</v>
      </c>
      <c r="BM86" s="50">
        <v>95.45454545454545</v>
      </c>
      <c r="BN86" s="49">
        <v>22</v>
      </c>
    </row>
    <row r="87" spans="1:66" ht="15">
      <c r="A87" s="64" t="s">
        <v>216</v>
      </c>
      <c r="B87" s="64" t="s">
        <v>219</v>
      </c>
      <c r="C87" s="65" t="s">
        <v>8302</v>
      </c>
      <c r="D87" s="66">
        <v>5.333333333333334</v>
      </c>
      <c r="E87" s="67" t="s">
        <v>136</v>
      </c>
      <c r="F87" s="68">
        <v>27.333333333333332</v>
      </c>
      <c r="G87" s="65"/>
      <c r="H87" s="69"/>
      <c r="I87" s="70"/>
      <c r="J87" s="70"/>
      <c r="K87" s="35" t="s">
        <v>65</v>
      </c>
      <c r="L87" s="77">
        <v>87</v>
      </c>
      <c r="M87" s="77"/>
      <c r="N87" s="72"/>
      <c r="O87" s="79" t="s">
        <v>244</v>
      </c>
      <c r="P87" s="81">
        <v>44702.38829861111</v>
      </c>
      <c r="Q87" s="79" t="s">
        <v>254</v>
      </c>
      <c r="R87" s="82" t="str">
        <f>HYPERLINK("https://nodexlgraphgallery.org/Pages/Graph.aspx?graphID=276746")</f>
        <v>https://nodexlgraphgallery.org/Pages/Graph.aspx?graphID=276746</v>
      </c>
      <c r="S87" s="79" t="s">
        <v>317</v>
      </c>
      <c r="T87" s="83" t="s">
        <v>326</v>
      </c>
      <c r="U87" s="79"/>
      <c r="V87" s="82" t="str">
        <f t="shared" si="2"/>
        <v>http://pbs.twimg.com/profile_images/1443845612445839401/cczEDG9W_normal.jpg</v>
      </c>
      <c r="W87" s="81">
        <v>44702.38829861111</v>
      </c>
      <c r="X87" s="86">
        <v>44702</v>
      </c>
      <c r="Y87" s="83" t="s">
        <v>343</v>
      </c>
      <c r="Z87" s="82" t="str">
        <f>HYPERLINK("https://twitter.com/#!/this0499154500/status/1527942057758695425")</f>
        <v>https://twitter.com/#!/this0499154500/status/1527942057758695425</v>
      </c>
      <c r="AA87" s="79"/>
      <c r="AB87" s="79"/>
      <c r="AC87" s="83" t="s">
        <v>370</v>
      </c>
      <c r="AD87" s="79"/>
      <c r="AE87" s="79" t="b">
        <v>0</v>
      </c>
      <c r="AF87" s="79">
        <v>0</v>
      </c>
      <c r="AG87" s="83" t="s">
        <v>410</v>
      </c>
      <c r="AH87" s="79" t="b">
        <v>0</v>
      </c>
      <c r="AI87" s="79" t="s">
        <v>411</v>
      </c>
      <c r="AJ87" s="79"/>
      <c r="AK87" s="83" t="s">
        <v>410</v>
      </c>
      <c r="AL87" s="79" t="b">
        <v>0</v>
      </c>
      <c r="AM87" s="79">
        <v>0</v>
      </c>
      <c r="AN87" s="83" t="s">
        <v>410</v>
      </c>
      <c r="AO87" s="83" t="s">
        <v>415</v>
      </c>
      <c r="AP87" s="79" t="b">
        <v>0</v>
      </c>
      <c r="AQ87" s="83" t="s">
        <v>370</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218</v>
      </c>
      <c r="C88" s="65" t="s">
        <v>8304</v>
      </c>
      <c r="D88" s="66">
        <v>10</v>
      </c>
      <c r="E88" s="67" t="s">
        <v>136</v>
      </c>
      <c r="F88" s="68">
        <v>12</v>
      </c>
      <c r="G88" s="65"/>
      <c r="H88" s="69"/>
      <c r="I88" s="70"/>
      <c r="J88" s="70"/>
      <c r="K88" s="35" t="s">
        <v>65</v>
      </c>
      <c r="L88" s="77">
        <v>88</v>
      </c>
      <c r="M88" s="77"/>
      <c r="N88" s="72"/>
      <c r="O88" s="79" t="s">
        <v>244</v>
      </c>
      <c r="P88" s="81">
        <v>44702.38829861111</v>
      </c>
      <c r="Q88" s="79" t="s">
        <v>254</v>
      </c>
      <c r="R88" s="82" t="str">
        <f>HYPERLINK("https://nodexlgraphgallery.org/Pages/Graph.aspx?graphID=276746")</f>
        <v>https://nodexlgraphgallery.org/Pages/Graph.aspx?graphID=276746</v>
      </c>
      <c r="S88" s="79" t="s">
        <v>317</v>
      </c>
      <c r="T88" s="83" t="s">
        <v>326</v>
      </c>
      <c r="U88" s="79"/>
      <c r="V88" s="82" t="str">
        <f t="shared" si="2"/>
        <v>http://pbs.twimg.com/profile_images/1443845612445839401/cczEDG9W_normal.jpg</v>
      </c>
      <c r="W88" s="81">
        <v>44702.38829861111</v>
      </c>
      <c r="X88" s="86">
        <v>44702</v>
      </c>
      <c r="Y88" s="83" t="s">
        <v>343</v>
      </c>
      <c r="Z88" s="82" t="str">
        <f>HYPERLINK("https://twitter.com/#!/this0499154500/status/1527942057758695425")</f>
        <v>https://twitter.com/#!/this0499154500/status/1527942057758695425</v>
      </c>
      <c r="AA88" s="79"/>
      <c r="AB88" s="79"/>
      <c r="AC88" s="83" t="s">
        <v>370</v>
      </c>
      <c r="AD88" s="79"/>
      <c r="AE88" s="79" t="b">
        <v>0</v>
      </c>
      <c r="AF88" s="79">
        <v>0</v>
      </c>
      <c r="AG88" s="83" t="s">
        <v>410</v>
      </c>
      <c r="AH88" s="79" t="b">
        <v>0</v>
      </c>
      <c r="AI88" s="79" t="s">
        <v>411</v>
      </c>
      <c r="AJ88" s="79"/>
      <c r="AK88" s="83" t="s">
        <v>410</v>
      </c>
      <c r="AL88" s="79" t="b">
        <v>0</v>
      </c>
      <c r="AM88" s="79">
        <v>0</v>
      </c>
      <c r="AN88" s="83" t="s">
        <v>410</v>
      </c>
      <c r="AO88" s="83" t="s">
        <v>415</v>
      </c>
      <c r="AP88" s="79" t="b">
        <v>0</v>
      </c>
      <c r="AQ88" s="83" t="s">
        <v>370</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217</v>
      </c>
      <c r="C89" s="65" t="s">
        <v>8301</v>
      </c>
      <c r="D89" s="66">
        <v>3</v>
      </c>
      <c r="E89" s="67" t="s">
        <v>132</v>
      </c>
      <c r="F89" s="68">
        <v>35</v>
      </c>
      <c r="G89" s="65"/>
      <c r="H89" s="69"/>
      <c r="I89" s="70"/>
      <c r="J89" s="70"/>
      <c r="K89" s="35" t="s">
        <v>65</v>
      </c>
      <c r="L89" s="77">
        <v>89</v>
      </c>
      <c r="M89" s="77"/>
      <c r="N89" s="72"/>
      <c r="O89" s="79" t="s">
        <v>176</v>
      </c>
      <c r="P89" s="81">
        <v>44718.850335648145</v>
      </c>
      <c r="Q89" s="79" t="s">
        <v>256</v>
      </c>
      <c r="R89" s="79"/>
      <c r="S89" s="79"/>
      <c r="T89" s="83" t="s">
        <v>327</v>
      </c>
      <c r="U89" s="79"/>
      <c r="V89" s="82" t="str">
        <f>HYPERLINK("http://pbs.twimg.com/profile_images/1500992792574763013/jEUwk6i0_normal.jpg")</f>
        <v>http://pbs.twimg.com/profile_images/1500992792574763013/jEUwk6i0_normal.jpg</v>
      </c>
      <c r="W89" s="81">
        <v>44718.850335648145</v>
      </c>
      <c r="X89" s="86">
        <v>44718</v>
      </c>
      <c r="Y89" s="83" t="s">
        <v>345</v>
      </c>
      <c r="Z89" s="82" t="str">
        <f>HYPERLINK("https://twitter.com/#!/lisaownet/status/1533907703847956480")</f>
        <v>https://twitter.com/#!/lisaownet/status/1533907703847956480</v>
      </c>
      <c r="AA89" s="79"/>
      <c r="AB89" s="79"/>
      <c r="AC89" s="83" t="s">
        <v>372</v>
      </c>
      <c r="AD89" s="79"/>
      <c r="AE89" s="79" t="b">
        <v>0</v>
      </c>
      <c r="AF89" s="79">
        <v>0</v>
      </c>
      <c r="AG89" s="83" t="s">
        <v>410</v>
      </c>
      <c r="AH89" s="79" t="b">
        <v>0</v>
      </c>
      <c r="AI89" s="79" t="s">
        <v>411</v>
      </c>
      <c r="AJ89" s="79"/>
      <c r="AK89" s="83" t="s">
        <v>410</v>
      </c>
      <c r="AL89" s="79" t="b">
        <v>0</v>
      </c>
      <c r="AM89" s="79">
        <v>0</v>
      </c>
      <c r="AN89" s="83" t="s">
        <v>410</v>
      </c>
      <c r="AO89" s="83" t="s">
        <v>416</v>
      </c>
      <c r="AP89" s="79" t="b">
        <v>0</v>
      </c>
      <c r="AQ89" s="83" t="s">
        <v>372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23</v>
      </c>
      <c r="BM89" s="50">
        <v>100</v>
      </c>
      <c r="BN89" s="49">
        <v>23</v>
      </c>
    </row>
    <row r="90" spans="1:66" ht="15">
      <c r="A90" s="64" t="s">
        <v>218</v>
      </c>
      <c r="B90" s="64" t="s">
        <v>233</v>
      </c>
      <c r="C90" s="65" t="s">
        <v>8301</v>
      </c>
      <c r="D90" s="66">
        <v>3</v>
      </c>
      <c r="E90" s="67" t="s">
        <v>132</v>
      </c>
      <c r="F90" s="68">
        <v>35</v>
      </c>
      <c r="G90" s="65"/>
      <c r="H90" s="69"/>
      <c r="I90" s="70"/>
      <c r="J90" s="70"/>
      <c r="K90" s="35" t="s">
        <v>65</v>
      </c>
      <c r="L90" s="77">
        <v>90</v>
      </c>
      <c r="M90" s="77"/>
      <c r="N90" s="72"/>
      <c r="O90" s="79" t="s">
        <v>244</v>
      </c>
      <c r="P90" s="81">
        <v>44629.22554398148</v>
      </c>
      <c r="Q90" s="79" t="s">
        <v>257</v>
      </c>
      <c r="R90" s="79" t="s">
        <v>295</v>
      </c>
      <c r="S90" s="79" t="s">
        <v>319</v>
      </c>
      <c r="T90" s="83" t="s">
        <v>328</v>
      </c>
      <c r="U90" s="79"/>
      <c r="V90" s="82" t="str">
        <f aca="true" t="shared" si="3" ref="V90:V97">HYPERLINK("http://pbs.twimg.com/profile_images/1072458281174659073/hOF3yEhz_normal.jpg")</f>
        <v>http://pbs.twimg.com/profile_images/1072458281174659073/hOF3yEhz_normal.jpg</v>
      </c>
      <c r="W90" s="81">
        <v>44629.22554398148</v>
      </c>
      <c r="X90" s="86">
        <v>44629</v>
      </c>
      <c r="Y90" s="83" t="s">
        <v>346</v>
      </c>
      <c r="Z90" s="82" t="str">
        <f>HYPERLINK("https://twitter.com/#!/creativesage/status/1501428763615281156")</f>
        <v>https://twitter.com/#!/creativesage/status/1501428763615281156</v>
      </c>
      <c r="AA90" s="79"/>
      <c r="AB90" s="79"/>
      <c r="AC90" s="83" t="s">
        <v>373</v>
      </c>
      <c r="AD90" s="79"/>
      <c r="AE90" s="79" t="b">
        <v>0</v>
      </c>
      <c r="AF90" s="79">
        <v>0</v>
      </c>
      <c r="AG90" s="83" t="s">
        <v>410</v>
      </c>
      <c r="AH90" s="79" t="b">
        <v>0</v>
      </c>
      <c r="AI90" s="79" t="s">
        <v>411</v>
      </c>
      <c r="AJ90" s="79"/>
      <c r="AK90" s="83" t="s">
        <v>410</v>
      </c>
      <c r="AL90" s="79" t="b">
        <v>0</v>
      </c>
      <c r="AM90" s="79">
        <v>0</v>
      </c>
      <c r="AN90" s="83" t="s">
        <v>410</v>
      </c>
      <c r="AO90" s="83" t="s">
        <v>417</v>
      </c>
      <c r="AP90" s="79" t="b">
        <v>1</v>
      </c>
      <c r="AQ90" s="83" t="s">
        <v>373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4" t="s">
        <v>218</v>
      </c>
      <c r="B91" s="64" t="s">
        <v>232</v>
      </c>
      <c r="C91" s="65" t="s">
        <v>8301</v>
      </c>
      <c r="D91" s="66">
        <v>3</v>
      </c>
      <c r="E91" s="67" t="s">
        <v>132</v>
      </c>
      <c r="F91" s="68">
        <v>35</v>
      </c>
      <c r="G91" s="65"/>
      <c r="H91" s="69"/>
      <c r="I91" s="70"/>
      <c r="J91" s="70"/>
      <c r="K91" s="35" t="s">
        <v>65</v>
      </c>
      <c r="L91" s="77">
        <v>91</v>
      </c>
      <c r="M91" s="77"/>
      <c r="N91" s="72"/>
      <c r="O91" s="79" t="s">
        <v>244</v>
      </c>
      <c r="P91" s="81">
        <v>44672.22554398148</v>
      </c>
      <c r="Q91" s="79" t="s">
        <v>258</v>
      </c>
      <c r="R91" s="82" t="str">
        <f>HYPERLINK("https://paper.li/CreativeSage/SMchat?share_id=5bde4930-c133-11ec-9b52-fa163eed9ef2")</f>
        <v>https://paper.li/CreativeSage/SMchat?share_id=5bde4930-c133-11ec-9b52-fa163eed9ef2</v>
      </c>
      <c r="S91" s="79" t="s">
        <v>320</v>
      </c>
      <c r="T91" s="83" t="s">
        <v>329</v>
      </c>
      <c r="U91" s="79"/>
      <c r="V91" s="82" t="str">
        <f t="shared" si="3"/>
        <v>http://pbs.twimg.com/profile_images/1072458281174659073/hOF3yEhz_normal.jpg</v>
      </c>
      <c r="W91" s="81">
        <v>44672.22554398148</v>
      </c>
      <c r="X91" s="86">
        <v>44672</v>
      </c>
      <c r="Y91" s="83" t="s">
        <v>346</v>
      </c>
      <c r="Z91" s="82" t="str">
        <f>HYPERLINK("https://twitter.com/#!/creativesage/status/1517011442171625472")</f>
        <v>https://twitter.com/#!/creativesage/status/1517011442171625472</v>
      </c>
      <c r="AA91" s="79"/>
      <c r="AB91" s="79"/>
      <c r="AC91" s="83" t="s">
        <v>374</v>
      </c>
      <c r="AD91" s="79"/>
      <c r="AE91" s="79" t="b">
        <v>0</v>
      </c>
      <c r="AF91" s="79">
        <v>0</v>
      </c>
      <c r="AG91" s="83" t="s">
        <v>410</v>
      </c>
      <c r="AH91" s="79" t="b">
        <v>0</v>
      </c>
      <c r="AI91" s="79" t="s">
        <v>411</v>
      </c>
      <c r="AJ91" s="79"/>
      <c r="AK91" s="83" t="s">
        <v>410</v>
      </c>
      <c r="AL91" s="79" t="b">
        <v>0</v>
      </c>
      <c r="AM91" s="79">
        <v>0</v>
      </c>
      <c r="AN91" s="83" t="s">
        <v>410</v>
      </c>
      <c r="AO91" s="83" t="s">
        <v>417</v>
      </c>
      <c r="AP91" s="79" t="b">
        <v>0</v>
      </c>
      <c r="AQ91" s="83" t="s">
        <v>374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218</v>
      </c>
      <c r="B92" s="64" t="s">
        <v>234</v>
      </c>
      <c r="C92" s="65" t="s">
        <v>8301</v>
      </c>
      <c r="D92" s="66">
        <v>3</v>
      </c>
      <c r="E92" s="67" t="s">
        <v>132</v>
      </c>
      <c r="F92" s="68">
        <v>35</v>
      </c>
      <c r="G92" s="65"/>
      <c r="H92" s="69"/>
      <c r="I92" s="70"/>
      <c r="J92" s="70"/>
      <c r="K92" s="35" t="s">
        <v>65</v>
      </c>
      <c r="L92" s="77">
        <v>92</v>
      </c>
      <c r="M92" s="77"/>
      <c r="N92" s="72"/>
      <c r="O92" s="79" t="s">
        <v>244</v>
      </c>
      <c r="P92" s="81">
        <v>44676.72554398148</v>
      </c>
      <c r="Q92" s="79" t="s">
        <v>259</v>
      </c>
      <c r="R92" s="82" t="str">
        <f>HYPERLINK("https://paper.li/CreativeSage/SMchat?share_id=9b0c40d0-c4bc-11ec-8be8-fa163eed9ef2")</f>
        <v>https://paper.li/CreativeSage/SMchat?share_id=9b0c40d0-c4bc-11ec-8be8-fa163eed9ef2</v>
      </c>
      <c r="S92" s="79" t="s">
        <v>320</v>
      </c>
      <c r="T92" s="83" t="s">
        <v>329</v>
      </c>
      <c r="U92" s="79"/>
      <c r="V92" s="82" t="str">
        <f t="shared" si="3"/>
        <v>http://pbs.twimg.com/profile_images/1072458281174659073/hOF3yEhz_normal.jpg</v>
      </c>
      <c r="W92" s="81">
        <v>44676.72554398148</v>
      </c>
      <c r="X92" s="86">
        <v>44676</v>
      </c>
      <c r="Y92" s="83" t="s">
        <v>347</v>
      </c>
      <c r="Z92" s="82" t="str">
        <f>HYPERLINK("https://twitter.com/#!/creativesage/status/1518642189827547136")</f>
        <v>https://twitter.com/#!/creativesage/status/1518642189827547136</v>
      </c>
      <c r="AA92" s="79"/>
      <c r="AB92" s="79"/>
      <c r="AC92" s="83" t="s">
        <v>375</v>
      </c>
      <c r="AD92" s="79"/>
      <c r="AE92" s="79" t="b">
        <v>0</v>
      </c>
      <c r="AF92" s="79">
        <v>0</v>
      </c>
      <c r="AG92" s="83" t="s">
        <v>410</v>
      </c>
      <c r="AH92" s="79" t="b">
        <v>0</v>
      </c>
      <c r="AI92" s="79" t="s">
        <v>411</v>
      </c>
      <c r="AJ92" s="79"/>
      <c r="AK92" s="83" t="s">
        <v>410</v>
      </c>
      <c r="AL92" s="79" t="b">
        <v>0</v>
      </c>
      <c r="AM92" s="79">
        <v>0</v>
      </c>
      <c r="AN92" s="83" t="s">
        <v>410</v>
      </c>
      <c r="AO92" s="83" t="s">
        <v>417</v>
      </c>
      <c r="AP92" s="79" t="b">
        <v>0</v>
      </c>
      <c r="AQ92" s="83" t="s">
        <v>375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4" t="s">
        <v>218</v>
      </c>
      <c r="B93" s="64" t="s">
        <v>235</v>
      </c>
      <c r="C93" s="65" t="s">
        <v>8301</v>
      </c>
      <c r="D93" s="66">
        <v>3</v>
      </c>
      <c r="E93" s="67" t="s">
        <v>132</v>
      </c>
      <c r="F93" s="68">
        <v>35</v>
      </c>
      <c r="G93" s="65"/>
      <c r="H93" s="69"/>
      <c r="I93" s="70"/>
      <c r="J93" s="70"/>
      <c r="K93" s="35" t="s">
        <v>65</v>
      </c>
      <c r="L93" s="77">
        <v>93</v>
      </c>
      <c r="M93" s="77"/>
      <c r="N93" s="72"/>
      <c r="O93" s="79" t="s">
        <v>244</v>
      </c>
      <c r="P93" s="81">
        <v>44688.72557870371</v>
      </c>
      <c r="Q93" s="79" t="s">
        <v>260</v>
      </c>
      <c r="R93" s="82" t="str">
        <f>HYPERLINK("https://paper.li/CreativeSage/SMchat?share_id=99b70720-ce2a-11ec-8be8-fa163eed9ef2")</f>
        <v>https://paper.li/CreativeSage/SMchat?share_id=99b70720-ce2a-11ec-8be8-fa163eed9ef2</v>
      </c>
      <c r="S93" s="79" t="s">
        <v>320</v>
      </c>
      <c r="T93" s="83" t="s">
        <v>329</v>
      </c>
      <c r="U93" s="79"/>
      <c r="V93" s="82" t="str">
        <f t="shared" si="3"/>
        <v>http://pbs.twimg.com/profile_images/1072458281174659073/hOF3yEhz_normal.jpg</v>
      </c>
      <c r="W93" s="81">
        <v>44688.72557870371</v>
      </c>
      <c r="X93" s="86">
        <v>44688</v>
      </c>
      <c r="Y93" s="83" t="s">
        <v>348</v>
      </c>
      <c r="Z93" s="82" t="str">
        <f>HYPERLINK("https://twitter.com/#!/creativesage/status/1522990856575533056")</f>
        <v>https://twitter.com/#!/creativesage/status/1522990856575533056</v>
      </c>
      <c r="AA93" s="79"/>
      <c r="AB93" s="79"/>
      <c r="AC93" s="83" t="s">
        <v>376</v>
      </c>
      <c r="AD93" s="79"/>
      <c r="AE93" s="79" t="b">
        <v>0</v>
      </c>
      <c r="AF93" s="79">
        <v>0</v>
      </c>
      <c r="AG93" s="83" t="s">
        <v>410</v>
      </c>
      <c r="AH93" s="79" t="b">
        <v>0</v>
      </c>
      <c r="AI93" s="79" t="s">
        <v>411</v>
      </c>
      <c r="AJ93" s="79"/>
      <c r="AK93" s="83" t="s">
        <v>410</v>
      </c>
      <c r="AL93" s="79" t="b">
        <v>0</v>
      </c>
      <c r="AM93" s="79">
        <v>0</v>
      </c>
      <c r="AN93" s="83" t="s">
        <v>410</v>
      </c>
      <c r="AO93" s="83" t="s">
        <v>417</v>
      </c>
      <c r="AP93" s="79" t="b">
        <v>0</v>
      </c>
      <c r="AQ93" s="83"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218</v>
      </c>
      <c r="B94" s="64" t="s">
        <v>236</v>
      </c>
      <c r="C94" s="65" t="s">
        <v>8301</v>
      </c>
      <c r="D94" s="66">
        <v>3</v>
      </c>
      <c r="E94" s="67" t="s">
        <v>132</v>
      </c>
      <c r="F94" s="68">
        <v>35</v>
      </c>
      <c r="G94" s="65"/>
      <c r="H94" s="69"/>
      <c r="I94" s="70"/>
      <c r="J94" s="70"/>
      <c r="K94" s="35" t="s">
        <v>65</v>
      </c>
      <c r="L94" s="77">
        <v>94</v>
      </c>
      <c r="M94" s="77"/>
      <c r="N94" s="72"/>
      <c r="O94" s="79" t="s">
        <v>244</v>
      </c>
      <c r="P94" s="81">
        <v>44672.22554398148</v>
      </c>
      <c r="Q94" s="79" t="s">
        <v>258</v>
      </c>
      <c r="R94" s="82" t="str">
        <f>HYPERLINK("https://paper.li/CreativeSage/SMchat?share_id=5bde4930-c133-11ec-9b52-fa163eed9ef2")</f>
        <v>https://paper.li/CreativeSage/SMchat?share_id=5bde4930-c133-11ec-9b52-fa163eed9ef2</v>
      </c>
      <c r="S94" s="79" t="s">
        <v>320</v>
      </c>
      <c r="T94" s="83" t="s">
        <v>329</v>
      </c>
      <c r="U94" s="79"/>
      <c r="V94" s="82" t="str">
        <f t="shared" si="3"/>
        <v>http://pbs.twimg.com/profile_images/1072458281174659073/hOF3yEhz_normal.jpg</v>
      </c>
      <c r="W94" s="81">
        <v>44672.22554398148</v>
      </c>
      <c r="X94" s="86">
        <v>44672</v>
      </c>
      <c r="Y94" s="83" t="s">
        <v>346</v>
      </c>
      <c r="Z94" s="82" t="str">
        <f>HYPERLINK("https://twitter.com/#!/creativesage/status/1517011442171625472")</f>
        <v>https://twitter.com/#!/creativesage/status/1517011442171625472</v>
      </c>
      <c r="AA94" s="79"/>
      <c r="AB94" s="79"/>
      <c r="AC94" s="83" t="s">
        <v>374</v>
      </c>
      <c r="AD94" s="79"/>
      <c r="AE94" s="79" t="b">
        <v>0</v>
      </c>
      <c r="AF94" s="79">
        <v>0</v>
      </c>
      <c r="AG94" s="83" t="s">
        <v>410</v>
      </c>
      <c r="AH94" s="79" t="b">
        <v>0</v>
      </c>
      <c r="AI94" s="79" t="s">
        <v>411</v>
      </c>
      <c r="AJ94" s="79"/>
      <c r="AK94" s="83" t="s">
        <v>410</v>
      </c>
      <c r="AL94" s="79" t="b">
        <v>0</v>
      </c>
      <c r="AM94" s="79">
        <v>0</v>
      </c>
      <c r="AN94" s="83" t="s">
        <v>410</v>
      </c>
      <c r="AO94" s="83" t="s">
        <v>417</v>
      </c>
      <c r="AP94" s="79" t="b">
        <v>0</v>
      </c>
      <c r="AQ94" s="83" t="s">
        <v>374</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15</v>
      </c>
      <c r="BM94" s="50">
        <v>100</v>
      </c>
      <c r="BN94" s="49">
        <v>15</v>
      </c>
    </row>
    <row r="95" spans="1:66" ht="15">
      <c r="A95" s="64" t="s">
        <v>218</v>
      </c>
      <c r="B95" s="64" t="s">
        <v>236</v>
      </c>
      <c r="C95" s="65" t="s">
        <v>8301</v>
      </c>
      <c r="D95" s="66">
        <v>3</v>
      </c>
      <c r="E95" s="67" t="s">
        <v>132</v>
      </c>
      <c r="F95" s="68">
        <v>35</v>
      </c>
      <c r="G95" s="65"/>
      <c r="H95" s="69"/>
      <c r="I95" s="70"/>
      <c r="J95" s="70"/>
      <c r="K95" s="35" t="s">
        <v>65</v>
      </c>
      <c r="L95" s="77">
        <v>95</v>
      </c>
      <c r="M95" s="77"/>
      <c r="N95" s="72"/>
      <c r="O95" s="79" t="s">
        <v>244</v>
      </c>
      <c r="P95" s="81">
        <v>44690.22555555555</v>
      </c>
      <c r="Q95" s="79" t="s">
        <v>261</v>
      </c>
      <c r="R95" s="82" t="str">
        <f>HYPERLINK("https://paper.li/CreativeSage/SMchat?share_id=5846f640-cf58-11ec-8be8-fa163eed9ef2")</f>
        <v>https://paper.li/CreativeSage/SMchat?share_id=5846f640-cf58-11ec-8be8-fa163eed9ef2</v>
      </c>
      <c r="S95" s="79" t="s">
        <v>320</v>
      </c>
      <c r="T95" s="83" t="s">
        <v>329</v>
      </c>
      <c r="U95" s="79"/>
      <c r="V95" s="82" t="str">
        <f t="shared" si="3"/>
        <v>http://pbs.twimg.com/profile_images/1072458281174659073/hOF3yEhz_normal.jpg</v>
      </c>
      <c r="W95" s="81">
        <v>44690.22555555555</v>
      </c>
      <c r="X95" s="86">
        <v>44690</v>
      </c>
      <c r="Y95" s="83" t="s">
        <v>349</v>
      </c>
      <c r="Z95" s="82" t="str">
        <f>HYPERLINK("https://twitter.com/#!/creativesage/status/1523534430593339397")</f>
        <v>https://twitter.com/#!/creativesage/status/1523534430593339397</v>
      </c>
      <c r="AA95" s="79"/>
      <c r="AB95" s="79"/>
      <c r="AC95" s="83" t="s">
        <v>377</v>
      </c>
      <c r="AD95" s="79"/>
      <c r="AE95" s="79" t="b">
        <v>0</v>
      </c>
      <c r="AF95" s="79">
        <v>0</v>
      </c>
      <c r="AG95" s="83" t="s">
        <v>410</v>
      </c>
      <c r="AH95" s="79" t="b">
        <v>0</v>
      </c>
      <c r="AI95" s="79" t="s">
        <v>411</v>
      </c>
      <c r="AJ95" s="79"/>
      <c r="AK95" s="83" t="s">
        <v>410</v>
      </c>
      <c r="AL95" s="79" t="b">
        <v>0</v>
      </c>
      <c r="AM95" s="79">
        <v>0</v>
      </c>
      <c r="AN95" s="83" t="s">
        <v>410</v>
      </c>
      <c r="AO95" s="83" t="s">
        <v>417</v>
      </c>
      <c r="AP95" s="79" t="b">
        <v>0</v>
      </c>
      <c r="AQ95" s="83" t="s">
        <v>377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218</v>
      </c>
      <c r="B96" s="64" t="s">
        <v>237</v>
      </c>
      <c r="C96" s="65" t="s">
        <v>8301</v>
      </c>
      <c r="D96" s="66">
        <v>3</v>
      </c>
      <c r="E96" s="67" t="s">
        <v>132</v>
      </c>
      <c r="F96" s="68">
        <v>35</v>
      </c>
      <c r="G96" s="65"/>
      <c r="H96" s="69"/>
      <c r="I96" s="70"/>
      <c r="J96" s="70"/>
      <c r="K96" s="35" t="s">
        <v>65</v>
      </c>
      <c r="L96" s="77">
        <v>96</v>
      </c>
      <c r="M96" s="77"/>
      <c r="N96" s="72"/>
      <c r="O96" s="79" t="s">
        <v>244</v>
      </c>
      <c r="P96" s="81">
        <v>44642.72554398148</v>
      </c>
      <c r="Q96" s="79" t="s">
        <v>262</v>
      </c>
      <c r="R96" s="82" t="str">
        <f>HYPERLINK("https://paper.li/CreativeSage/SMchat?share_id=f8f04610-aa04-11ec-9b52-fa163eed9ef2")</f>
        <v>https://paper.li/CreativeSage/SMchat?share_id=f8f04610-aa04-11ec-9b52-fa163eed9ef2</v>
      </c>
      <c r="S96" s="79" t="s">
        <v>320</v>
      </c>
      <c r="T96" s="83" t="s">
        <v>330</v>
      </c>
      <c r="U96" s="79"/>
      <c r="V96" s="82" t="str">
        <f t="shared" si="3"/>
        <v>http://pbs.twimg.com/profile_images/1072458281174659073/hOF3yEhz_normal.jpg</v>
      </c>
      <c r="W96" s="81">
        <v>44642.72554398148</v>
      </c>
      <c r="X96" s="86">
        <v>44642</v>
      </c>
      <c r="Y96" s="83" t="s">
        <v>347</v>
      </c>
      <c r="Z96" s="82" t="str">
        <f>HYPERLINK("https://twitter.com/#!/creativesage/status/1506321001906417668")</f>
        <v>https://twitter.com/#!/creativesage/status/1506321001906417668</v>
      </c>
      <c r="AA96" s="79"/>
      <c r="AB96" s="79"/>
      <c r="AC96" s="83" t="s">
        <v>378</v>
      </c>
      <c r="AD96" s="79"/>
      <c r="AE96" s="79" t="b">
        <v>0</v>
      </c>
      <c r="AF96" s="79">
        <v>0</v>
      </c>
      <c r="AG96" s="83" t="s">
        <v>410</v>
      </c>
      <c r="AH96" s="79" t="b">
        <v>0</v>
      </c>
      <c r="AI96" s="79" t="s">
        <v>411</v>
      </c>
      <c r="AJ96" s="79"/>
      <c r="AK96" s="83" t="s">
        <v>410</v>
      </c>
      <c r="AL96" s="79" t="b">
        <v>0</v>
      </c>
      <c r="AM96" s="79">
        <v>0</v>
      </c>
      <c r="AN96" s="83" t="s">
        <v>410</v>
      </c>
      <c r="AO96" s="83" t="s">
        <v>417</v>
      </c>
      <c r="AP96" s="79" t="b">
        <v>0</v>
      </c>
      <c r="AQ96" s="83" t="s">
        <v>378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14</v>
      </c>
      <c r="BM96" s="50">
        <v>100</v>
      </c>
      <c r="BN96" s="49">
        <v>14</v>
      </c>
    </row>
    <row r="97" spans="1:66" ht="15">
      <c r="A97" s="64" t="s">
        <v>218</v>
      </c>
      <c r="B97" s="64" t="s">
        <v>237</v>
      </c>
      <c r="C97" s="65" t="s">
        <v>8301</v>
      </c>
      <c r="D97" s="66">
        <v>3</v>
      </c>
      <c r="E97" s="67" t="s">
        <v>132</v>
      </c>
      <c r="F97" s="68">
        <v>35</v>
      </c>
      <c r="G97" s="65"/>
      <c r="H97" s="69"/>
      <c r="I97" s="70"/>
      <c r="J97" s="70"/>
      <c r="K97" s="35" t="s">
        <v>65</v>
      </c>
      <c r="L97" s="77">
        <v>97</v>
      </c>
      <c r="M97" s="77"/>
      <c r="N97" s="72"/>
      <c r="O97" s="79" t="s">
        <v>244</v>
      </c>
      <c r="P97" s="81">
        <v>44697.72577546296</v>
      </c>
      <c r="Q97" s="79" t="s">
        <v>263</v>
      </c>
      <c r="R97" s="82" t="str">
        <f>HYPERLINK("https://paper.li/CreativeSage/SMchat?share_id=21b67610-d53d-11ec-8be8-fa163eed9ef2")</f>
        <v>https://paper.li/CreativeSage/SMchat?share_id=21b67610-d53d-11ec-8be8-fa163eed9ef2</v>
      </c>
      <c r="S97" s="79" t="s">
        <v>320</v>
      </c>
      <c r="T97" s="83" t="s">
        <v>329</v>
      </c>
      <c r="U97" s="79"/>
      <c r="V97" s="82" t="str">
        <f t="shared" si="3"/>
        <v>http://pbs.twimg.com/profile_images/1072458281174659073/hOF3yEhz_normal.jpg</v>
      </c>
      <c r="W97" s="81">
        <v>44697.72577546296</v>
      </c>
      <c r="X97" s="86">
        <v>44697</v>
      </c>
      <c r="Y97" s="83" t="s">
        <v>350</v>
      </c>
      <c r="Z97" s="82" t="str">
        <f>HYPERLINK("https://twitter.com/#!/creativesage/status/1526252419394445312")</f>
        <v>https://twitter.com/#!/creativesage/status/1526252419394445312</v>
      </c>
      <c r="AA97" s="79"/>
      <c r="AB97" s="79"/>
      <c r="AC97" s="83" t="s">
        <v>379</v>
      </c>
      <c r="AD97" s="79"/>
      <c r="AE97" s="79" t="b">
        <v>0</v>
      </c>
      <c r="AF97" s="79">
        <v>0</v>
      </c>
      <c r="AG97" s="83" t="s">
        <v>410</v>
      </c>
      <c r="AH97" s="79" t="b">
        <v>0</v>
      </c>
      <c r="AI97" s="79" t="s">
        <v>411</v>
      </c>
      <c r="AJ97" s="79"/>
      <c r="AK97" s="83" t="s">
        <v>410</v>
      </c>
      <c r="AL97" s="79" t="b">
        <v>0</v>
      </c>
      <c r="AM97" s="79">
        <v>0</v>
      </c>
      <c r="AN97" s="83" t="s">
        <v>410</v>
      </c>
      <c r="AO97" s="83" t="s">
        <v>417</v>
      </c>
      <c r="AP97" s="79" t="b">
        <v>0</v>
      </c>
      <c r="AQ97" s="83" t="s">
        <v>379</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4" t="s">
        <v>219</v>
      </c>
      <c r="B98" s="64" t="s">
        <v>219</v>
      </c>
      <c r="C98" s="65" t="s">
        <v>8301</v>
      </c>
      <c r="D98" s="66">
        <v>3</v>
      </c>
      <c r="E98" s="67" t="s">
        <v>132</v>
      </c>
      <c r="F98" s="68">
        <v>35</v>
      </c>
      <c r="G98" s="65"/>
      <c r="H98" s="69"/>
      <c r="I98" s="70"/>
      <c r="J98" s="70"/>
      <c r="K98" s="35" t="s">
        <v>65</v>
      </c>
      <c r="L98" s="77">
        <v>98</v>
      </c>
      <c r="M98" s="77"/>
      <c r="N98" s="72"/>
      <c r="O98" s="79" t="s">
        <v>176</v>
      </c>
      <c r="P98" s="81">
        <v>44660.61181712963</v>
      </c>
      <c r="Q98" s="79" t="s">
        <v>264</v>
      </c>
      <c r="R98" s="82" t="str">
        <f>HYPERLINK("https://twitter.com/LeoniGroup/status/1512521668773699598")</f>
        <v>https://twitter.com/LeoniGroup/status/1512521668773699598</v>
      </c>
      <c r="S98" s="79" t="s">
        <v>321</v>
      </c>
      <c r="T98" s="83" t="s">
        <v>331</v>
      </c>
      <c r="U98" s="79"/>
      <c r="V98" s="82" t="str">
        <f>HYPERLINK("http://pbs.twimg.com/profile_images/1113853939508633600/uWFb4SLE_normal.png")</f>
        <v>http://pbs.twimg.com/profile_images/1113853939508633600/uWFb4SLE_normal.png</v>
      </c>
      <c r="W98" s="81">
        <v>44660.61181712963</v>
      </c>
      <c r="X98" s="86">
        <v>44660</v>
      </c>
      <c r="Y98" s="83" t="s">
        <v>351</v>
      </c>
      <c r="Z98" s="82" t="str">
        <f>HYPERLINK("https://twitter.com/#!/elanaleoni/status/1512802767961739269")</f>
        <v>https://twitter.com/#!/elanaleoni/status/1512802767961739269</v>
      </c>
      <c r="AA98" s="79"/>
      <c r="AB98" s="79"/>
      <c r="AC98" s="83" t="s">
        <v>380</v>
      </c>
      <c r="AD98" s="79"/>
      <c r="AE98" s="79" t="b">
        <v>0</v>
      </c>
      <c r="AF98" s="79">
        <v>2</v>
      </c>
      <c r="AG98" s="83" t="s">
        <v>410</v>
      </c>
      <c r="AH98" s="79" t="b">
        <v>1</v>
      </c>
      <c r="AI98" s="79" t="s">
        <v>411</v>
      </c>
      <c r="AJ98" s="79"/>
      <c r="AK98" s="83" t="s">
        <v>412</v>
      </c>
      <c r="AL98" s="79" t="b">
        <v>0</v>
      </c>
      <c r="AM98" s="79">
        <v>1</v>
      </c>
      <c r="AN98" s="83" t="s">
        <v>410</v>
      </c>
      <c r="AO98" s="83" t="s">
        <v>418</v>
      </c>
      <c r="AP98" s="79" t="b">
        <v>0</v>
      </c>
      <c r="AQ98" s="83" t="s">
        <v>380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2.3255813953488373</v>
      </c>
      <c r="BH98" s="49">
        <v>0</v>
      </c>
      <c r="BI98" s="50">
        <v>0</v>
      </c>
      <c r="BJ98" s="49">
        <v>0</v>
      </c>
      <c r="BK98" s="50">
        <v>0</v>
      </c>
      <c r="BL98" s="49">
        <v>42</v>
      </c>
      <c r="BM98" s="50">
        <v>97.67441860465117</v>
      </c>
      <c r="BN98" s="49">
        <v>43</v>
      </c>
    </row>
    <row r="99" spans="1:66" ht="15">
      <c r="A99" s="64" t="s">
        <v>218</v>
      </c>
      <c r="B99" s="64" t="s">
        <v>219</v>
      </c>
      <c r="C99" s="65" t="s">
        <v>8301</v>
      </c>
      <c r="D99" s="66">
        <v>3</v>
      </c>
      <c r="E99" s="67" t="s">
        <v>132</v>
      </c>
      <c r="F99" s="68">
        <v>35</v>
      </c>
      <c r="G99" s="65"/>
      <c r="H99" s="69"/>
      <c r="I99" s="70"/>
      <c r="J99" s="70"/>
      <c r="K99" s="35" t="s">
        <v>65</v>
      </c>
      <c r="L99" s="77">
        <v>99</v>
      </c>
      <c r="M99" s="77"/>
      <c r="N99" s="72"/>
      <c r="O99" s="79" t="s">
        <v>244</v>
      </c>
      <c r="P99" s="81">
        <v>44642.22552083333</v>
      </c>
      <c r="Q99" s="79" t="s">
        <v>265</v>
      </c>
      <c r="R99" s="79" t="s">
        <v>296</v>
      </c>
      <c r="S99" s="79" t="s">
        <v>319</v>
      </c>
      <c r="T99" s="83" t="s">
        <v>328</v>
      </c>
      <c r="U99" s="79"/>
      <c r="V99" s="82" t="str">
        <f aca="true" t="shared" si="4" ref="V99:V130">HYPERLINK("http://pbs.twimg.com/profile_images/1072458281174659073/hOF3yEhz_normal.jpg")</f>
        <v>http://pbs.twimg.com/profile_images/1072458281174659073/hOF3yEhz_normal.jpg</v>
      </c>
      <c r="W99" s="81">
        <v>44642.22552083333</v>
      </c>
      <c r="X99" s="86">
        <v>44642</v>
      </c>
      <c r="Y99" s="83" t="s">
        <v>352</v>
      </c>
      <c r="Z99" s="82" t="str">
        <f>HYPERLINK("https://twitter.com/#!/creativesage/status/1506139798750253057")</f>
        <v>https://twitter.com/#!/creativesage/status/1506139798750253057</v>
      </c>
      <c r="AA99" s="79"/>
      <c r="AB99" s="79"/>
      <c r="AC99" s="83" t="s">
        <v>381</v>
      </c>
      <c r="AD99" s="79"/>
      <c r="AE99" s="79" t="b">
        <v>0</v>
      </c>
      <c r="AF99" s="79">
        <v>0</v>
      </c>
      <c r="AG99" s="83" t="s">
        <v>410</v>
      </c>
      <c r="AH99" s="79" t="b">
        <v>0</v>
      </c>
      <c r="AI99" s="79" t="s">
        <v>411</v>
      </c>
      <c r="AJ99" s="79"/>
      <c r="AK99" s="83" t="s">
        <v>410</v>
      </c>
      <c r="AL99" s="79" t="b">
        <v>0</v>
      </c>
      <c r="AM99" s="79">
        <v>0</v>
      </c>
      <c r="AN99" s="83" t="s">
        <v>410</v>
      </c>
      <c r="AO99" s="83" t="s">
        <v>417</v>
      </c>
      <c r="AP99" s="79" t="b">
        <v>1</v>
      </c>
      <c r="AQ99" s="83" t="s">
        <v>381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3</v>
      </c>
      <c r="BF99" s="49">
        <v>0</v>
      </c>
      <c r="BG99" s="50">
        <v>0</v>
      </c>
      <c r="BH99" s="49">
        <v>0</v>
      </c>
      <c r="BI99" s="50">
        <v>0</v>
      </c>
      <c r="BJ99" s="49">
        <v>0</v>
      </c>
      <c r="BK99" s="50">
        <v>0</v>
      </c>
      <c r="BL99" s="49">
        <v>12</v>
      </c>
      <c r="BM99" s="50">
        <v>100</v>
      </c>
      <c r="BN99" s="49">
        <v>12</v>
      </c>
    </row>
    <row r="100" spans="1:66" ht="15">
      <c r="A100" s="64" t="s">
        <v>218</v>
      </c>
      <c r="B100" s="64" t="s">
        <v>219</v>
      </c>
      <c r="C100" s="65" t="s">
        <v>8301</v>
      </c>
      <c r="D100" s="66">
        <v>3</v>
      </c>
      <c r="E100" s="67" t="s">
        <v>132</v>
      </c>
      <c r="F100" s="68">
        <v>35</v>
      </c>
      <c r="G100" s="65"/>
      <c r="H100" s="69"/>
      <c r="I100" s="70"/>
      <c r="J100" s="70"/>
      <c r="K100" s="35" t="s">
        <v>65</v>
      </c>
      <c r="L100" s="77">
        <v>100</v>
      </c>
      <c r="M100" s="77"/>
      <c r="N100" s="72"/>
      <c r="O100" s="79" t="s">
        <v>244</v>
      </c>
      <c r="P100" s="81">
        <v>44712.22553240741</v>
      </c>
      <c r="Q100" s="79" t="s">
        <v>266</v>
      </c>
      <c r="R100" s="82" t="str">
        <f>HYPERLINK("https://paper.li/CreativeSage/SMchat?share_id=fc1da340-e0a1-11ec-8be8-fa163eed9ef2")</f>
        <v>https://paper.li/CreativeSage/SMchat?share_id=fc1da340-e0a1-11ec-8be8-fa163eed9ef2</v>
      </c>
      <c r="S100" s="79" t="s">
        <v>320</v>
      </c>
      <c r="T100" s="83" t="s">
        <v>332</v>
      </c>
      <c r="U100" s="79"/>
      <c r="V100" s="82" t="str">
        <f t="shared" si="4"/>
        <v>http://pbs.twimg.com/profile_images/1072458281174659073/hOF3yEhz_normal.jpg</v>
      </c>
      <c r="W100" s="81">
        <v>44712.22553240741</v>
      </c>
      <c r="X100" s="86">
        <v>44712</v>
      </c>
      <c r="Y100" s="83" t="s">
        <v>353</v>
      </c>
      <c r="Z100" s="82" t="str">
        <f>HYPERLINK("https://twitter.com/#!/creativesage/status/1531506954840981507")</f>
        <v>https://twitter.com/#!/creativesage/status/1531506954840981507</v>
      </c>
      <c r="AA100" s="79"/>
      <c r="AB100" s="79"/>
      <c r="AC100" s="83" t="s">
        <v>382</v>
      </c>
      <c r="AD100" s="79"/>
      <c r="AE100" s="79" t="b">
        <v>0</v>
      </c>
      <c r="AF100" s="79">
        <v>0</v>
      </c>
      <c r="AG100" s="83" t="s">
        <v>410</v>
      </c>
      <c r="AH100" s="79" t="b">
        <v>0</v>
      </c>
      <c r="AI100" s="79" t="s">
        <v>411</v>
      </c>
      <c r="AJ100" s="79"/>
      <c r="AK100" s="83" t="s">
        <v>410</v>
      </c>
      <c r="AL100" s="79" t="b">
        <v>0</v>
      </c>
      <c r="AM100" s="79">
        <v>0</v>
      </c>
      <c r="AN100" s="83" t="s">
        <v>410</v>
      </c>
      <c r="AO100" s="83" t="s">
        <v>417</v>
      </c>
      <c r="AP100" s="79" t="b">
        <v>0</v>
      </c>
      <c r="AQ100" s="83" t="s">
        <v>382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238</v>
      </c>
      <c r="C101" s="65" t="s">
        <v>8301</v>
      </c>
      <c r="D101" s="66">
        <v>3</v>
      </c>
      <c r="E101" s="67" t="s">
        <v>132</v>
      </c>
      <c r="F101" s="68">
        <v>35</v>
      </c>
      <c r="G101" s="65"/>
      <c r="H101" s="69"/>
      <c r="I101" s="70"/>
      <c r="J101" s="70"/>
      <c r="K101" s="35" t="s">
        <v>65</v>
      </c>
      <c r="L101" s="77">
        <v>101</v>
      </c>
      <c r="M101" s="77"/>
      <c r="N101" s="72"/>
      <c r="O101" s="79" t="s">
        <v>244</v>
      </c>
      <c r="P101" s="81">
        <v>44718.22553240741</v>
      </c>
      <c r="Q101" s="79" t="s">
        <v>267</v>
      </c>
      <c r="R101" s="82" t="str">
        <f>HYPERLINK("https://paper.li/CreativeSage/SMchat?share_id=fa9d7a70-e558-11ec-8be8-fa163eed9ef2")</f>
        <v>https://paper.li/CreativeSage/SMchat?share_id=fa9d7a70-e558-11ec-8be8-fa163eed9ef2</v>
      </c>
      <c r="S101" s="79" t="s">
        <v>320</v>
      </c>
      <c r="T101" s="83" t="s">
        <v>329</v>
      </c>
      <c r="U101" s="79"/>
      <c r="V101" s="82" t="str">
        <f t="shared" si="4"/>
        <v>http://pbs.twimg.com/profile_images/1072458281174659073/hOF3yEhz_normal.jpg</v>
      </c>
      <c r="W101" s="81">
        <v>44718.22553240741</v>
      </c>
      <c r="X101" s="86">
        <v>44718</v>
      </c>
      <c r="Y101" s="83" t="s">
        <v>353</v>
      </c>
      <c r="Z101" s="82" t="str">
        <f>HYPERLINK("https://twitter.com/#!/creativesage/status/1533681282168901632")</f>
        <v>https://twitter.com/#!/creativesage/status/1533681282168901632</v>
      </c>
      <c r="AA101" s="79"/>
      <c r="AB101" s="79"/>
      <c r="AC101" s="83" t="s">
        <v>383</v>
      </c>
      <c r="AD101" s="79"/>
      <c r="AE101" s="79" t="b">
        <v>0</v>
      </c>
      <c r="AF101" s="79">
        <v>0</v>
      </c>
      <c r="AG101" s="83" t="s">
        <v>410</v>
      </c>
      <c r="AH101" s="79" t="b">
        <v>0</v>
      </c>
      <c r="AI101" s="79" t="s">
        <v>411</v>
      </c>
      <c r="AJ101" s="79"/>
      <c r="AK101" s="83" t="s">
        <v>410</v>
      </c>
      <c r="AL101" s="79" t="b">
        <v>0</v>
      </c>
      <c r="AM101" s="79">
        <v>0</v>
      </c>
      <c r="AN101" s="83" t="s">
        <v>410</v>
      </c>
      <c r="AO101" s="83" t="s">
        <v>417</v>
      </c>
      <c r="AP101" s="79" t="b">
        <v>0</v>
      </c>
      <c r="AQ101" s="83" t="s">
        <v>383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14</v>
      </c>
      <c r="BM101" s="50">
        <v>100</v>
      </c>
      <c r="BN101" s="49">
        <v>14</v>
      </c>
    </row>
    <row r="102" spans="1:66" ht="15">
      <c r="A102" s="64" t="s">
        <v>218</v>
      </c>
      <c r="B102" s="64" t="s">
        <v>238</v>
      </c>
      <c r="C102" s="65" t="s">
        <v>8301</v>
      </c>
      <c r="D102" s="66">
        <v>3</v>
      </c>
      <c r="E102" s="67" t="s">
        <v>132</v>
      </c>
      <c r="F102" s="68">
        <v>35</v>
      </c>
      <c r="G102" s="65"/>
      <c r="H102" s="69"/>
      <c r="I102" s="70"/>
      <c r="J102" s="70"/>
      <c r="K102" s="35" t="s">
        <v>65</v>
      </c>
      <c r="L102" s="77">
        <v>102</v>
      </c>
      <c r="M102" s="77"/>
      <c r="N102" s="72"/>
      <c r="O102" s="79" t="s">
        <v>244</v>
      </c>
      <c r="P102" s="81">
        <v>44724.22597222222</v>
      </c>
      <c r="Q102" s="79" t="s">
        <v>268</v>
      </c>
      <c r="R102" s="79" t="s">
        <v>297</v>
      </c>
      <c r="S102" s="79" t="s">
        <v>319</v>
      </c>
      <c r="T102" s="83" t="s">
        <v>328</v>
      </c>
      <c r="U102" s="79"/>
      <c r="V102" s="82" t="str">
        <f t="shared" si="4"/>
        <v>http://pbs.twimg.com/profile_images/1072458281174659073/hOF3yEhz_normal.jpg</v>
      </c>
      <c r="W102" s="81">
        <v>44724.22597222222</v>
      </c>
      <c r="X102" s="86">
        <v>44724</v>
      </c>
      <c r="Y102" s="83" t="s">
        <v>354</v>
      </c>
      <c r="Z102" s="82" t="str">
        <f>HYPERLINK("https://twitter.com/#!/creativesage/status/1535855767236096000")</f>
        <v>https://twitter.com/#!/creativesage/status/1535855767236096000</v>
      </c>
      <c r="AA102" s="79"/>
      <c r="AB102" s="79"/>
      <c r="AC102" s="83" t="s">
        <v>384</v>
      </c>
      <c r="AD102" s="79"/>
      <c r="AE102" s="79" t="b">
        <v>0</v>
      </c>
      <c r="AF102" s="79">
        <v>0</v>
      </c>
      <c r="AG102" s="83" t="s">
        <v>410</v>
      </c>
      <c r="AH102" s="79" t="b">
        <v>0</v>
      </c>
      <c r="AI102" s="79" t="s">
        <v>411</v>
      </c>
      <c r="AJ102" s="79"/>
      <c r="AK102" s="83" t="s">
        <v>410</v>
      </c>
      <c r="AL102" s="79" t="b">
        <v>0</v>
      </c>
      <c r="AM102" s="79">
        <v>0</v>
      </c>
      <c r="AN102" s="83" t="s">
        <v>410</v>
      </c>
      <c r="AO102" s="83" t="s">
        <v>417</v>
      </c>
      <c r="AP102" s="79" t="b">
        <v>1</v>
      </c>
      <c r="AQ102" s="83" t="s">
        <v>384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218</v>
      </c>
      <c r="B103" s="64" t="s">
        <v>239</v>
      </c>
      <c r="C103" s="65" t="s">
        <v>8301</v>
      </c>
      <c r="D103" s="66">
        <v>3</v>
      </c>
      <c r="E103" s="67" t="s">
        <v>132</v>
      </c>
      <c r="F103" s="68">
        <v>35</v>
      </c>
      <c r="G103" s="65"/>
      <c r="H103" s="69"/>
      <c r="I103" s="70"/>
      <c r="J103" s="70"/>
      <c r="K103" s="35" t="s">
        <v>65</v>
      </c>
      <c r="L103" s="77">
        <v>103</v>
      </c>
      <c r="M103" s="77"/>
      <c r="N103" s="72"/>
      <c r="O103" s="79" t="s">
        <v>244</v>
      </c>
      <c r="P103" s="81">
        <v>44726.22603009259</v>
      </c>
      <c r="Q103" s="79" t="s">
        <v>269</v>
      </c>
      <c r="R103" s="82" t="str">
        <f>HYPERLINK("https://paper.li/CreativeSage/SMchat?share_id=671dd380-eba2-11ec-9506-fa163eed9ef2")</f>
        <v>https://paper.li/CreativeSage/SMchat?share_id=671dd380-eba2-11ec-9506-fa163eed9ef2</v>
      </c>
      <c r="S103" s="79" t="s">
        <v>320</v>
      </c>
      <c r="T103" s="83" t="s">
        <v>329</v>
      </c>
      <c r="U103" s="79"/>
      <c r="V103" s="82" t="str">
        <f t="shared" si="4"/>
        <v>http://pbs.twimg.com/profile_images/1072458281174659073/hOF3yEhz_normal.jpg</v>
      </c>
      <c r="W103" s="81">
        <v>44726.22603009259</v>
      </c>
      <c r="X103" s="86">
        <v>44726</v>
      </c>
      <c r="Y103" s="83" t="s">
        <v>355</v>
      </c>
      <c r="Z103" s="82" t="str">
        <f>HYPERLINK("https://twitter.com/#!/creativesage/status/1536580562416193538")</f>
        <v>https://twitter.com/#!/creativesage/status/1536580562416193538</v>
      </c>
      <c r="AA103" s="79"/>
      <c r="AB103" s="79"/>
      <c r="AC103" s="83" t="s">
        <v>385</v>
      </c>
      <c r="AD103" s="79"/>
      <c r="AE103" s="79" t="b">
        <v>0</v>
      </c>
      <c r="AF103" s="79">
        <v>0</v>
      </c>
      <c r="AG103" s="83" t="s">
        <v>410</v>
      </c>
      <c r="AH103" s="79" t="b">
        <v>0</v>
      </c>
      <c r="AI103" s="79" t="s">
        <v>411</v>
      </c>
      <c r="AJ103" s="79"/>
      <c r="AK103" s="83" t="s">
        <v>410</v>
      </c>
      <c r="AL103" s="79" t="b">
        <v>0</v>
      </c>
      <c r="AM103" s="79">
        <v>0</v>
      </c>
      <c r="AN103" s="83" t="s">
        <v>410</v>
      </c>
      <c r="AO103" s="83" t="s">
        <v>417</v>
      </c>
      <c r="AP103" s="79" t="b">
        <v>0</v>
      </c>
      <c r="AQ103" s="83" t="s">
        <v>385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100</v>
      </c>
      <c r="BN103" s="49">
        <v>14</v>
      </c>
    </row>
    <row r="104" spans="1:66" ht="15">
      <c r="A104" s="64" t="s">
        <v>218</v>
      </c>
      <c r="B104" s="64" t="s">
        <v>239</v>
      </c>
      <c r="C104" s="65" t="s">
        <v>8301</v>
      </c>
      <c r="D104" s="66">
        <v>3</v>
      </c>
      <c r="E104" s="67" t="s">
        <v>132</v>
      </c>
      <c r="F104" s="68">
        <v>35</v>
      </c>
      <c r="G104" s="65"/>
      <c r="H104" s="69"/>
      <c r="I104" s="70"/>
      <c r="J104" s="70"/>
      <c r="K104" s="35" t="s">
        <v>65</v>
      </c>
      <c r="L104" s="77">
        <v>104</v>
      </c>
      <c r="M104" s="77"/>
      <c r="N104" s="72"/>
      <c r="O104" s="79" t="s">
        <v>244</v>
      </c>
      <c r="P104" s="81">
        <v>44739.22555555555</v>
      </c>
      <c r="Q104" s="79" t="s">
        <v>270</v>
      </c>
      <c r="R104" s="82" t="str">
        <f>HYPERLINK("https://paper.li/CreativeSage/SMchat?share_id=76495af0-f5d9-11ec-9506-fa163eed9ef2")</f>
        <v>https://paper.li/CreativeSage/SMchat?share_id=76495af0-f5d9-11ec-9506-fa163eed9ef2</v>
      </c>
      <c r="S104" s="79" t="s">
        <v>320</v>
      </c>
      <c r="T104" s="83" t="s">
        <v>329</v>
      </c>
      <c r="U104" s="79"/>
      <c r="V104" s="82" t="str">
        <f t="shared" si="4"/>
        <v>http://pbs.twimg.com/profile_images/1072458281174659073/hOF3yEhz_normal.jpg</v>
      </c>
      <c r="W104" s="81">
        <v>44739.22555555555</v>
      </c>
      <c r="X104" s="86">
        <v>44739</v>
      </c>
      <c r="Y104" s="83" t="s">
        <v>349</v>
      </c>
      <c r="Z104" s="82" t="str">
        <f>HYPERLINK("https://twitter.com/#!/creativesage/status/1541291434380333056")</f>
        <v>https://twitter.com/#!/creativesage/status/1541291434380333056</v>
      </c>
      <c r="AA104" s="79"/>
      <c r="AB104" s="79"/>
      <c r="AC104" s="83" t="s">
        <v>386</v>
      </c>
      <c r="AD104" s="79"/>
      <c r="AE104" s="79" t="b">
        <v>0</v>
      </c>
      <c r="AF104" s="79">
        <v>0</v>
      </c>
      <c r="AG104" s="83" t="s">
        <v>410</v>
      </c>
      <c r="AH104" s="79" t="b">
        <v>0</v>
      </c>
      <c r="AI104" s="79" t="s">
        <v>411</v>
      </c>
      <c r="AJ104" s="79"/>
      <c r="AK104" s="83" t="s">
        <v>410</v>
      </c>
      <c r="AL104" s="79" t="b">
        <v>0</v>
      </c>
      <c r="AM104" s="79">
        <v>0</v>
      </c>
      <c r="AN104" s="83" t="s">
        <v>410</v>
      </c>
      <c r="AO104" s="83" t="s">
        <v>417</v>
      </c>
      <c r="AP104" s="79" t="b">
        <v>0</v>
      </c>
      <c r="AQ104" s="83" t="s">
        <v>386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218</v>
      </c>
      <c r="B105" s="64" t="s">
        <v>240</v>
      </c>
      <c r="C105" s="65" t="s">
        <v>8301</v>
      </c>
      <c r="D105" s="66">
        <v>3</v>
      </c>
      <c r="E105" s="67" t="s">
        <v>136</v>
      </c>
      <c r="F105" s="68">
        <v>35</v>
      </c>
      <c r="G105" s="65"/>
      <c r="H105" s="69"/>
      <c r="I105" s="70"/>
      <c r="J105" s="70"/>
      <c r="K105" s="35" t="s">
        <v>65</v>
      </c>
      <c r="L105" s="77">
        <v>105</v>
      </c>
      <c r="M105" s="77"/>
      <c r="N105" s="72"/>
      <c r="O105" s="79" t="s">
        <v>244</v>
      </c>
      <c r="P105" s="81">
        <v>44675.22552083333</v>
      </c>
      <c r="Q105" s="79" t="s">
        <v>271</v>
      </c>
      <c r="R105" s="79" t="s">
        <v>298</v>
      </c>
      <c r="S105" s="79" t="s">
        <v>319</v>
      </c>
      <c r="T105" s="83" t="s">
        <v>328</v>
      </c>
      <c r="U105" s="79"/>
      <c r="V105" s="82" t="str">
        <f t="shared" si="4"/>
        <v>http://pbs.twimg.com/profile_images/1072458281174659073/hOF3yEhz_normal.jpg</v>
      </c>
      <c r="W105" s="81">
        <v>44675.22552083333</v>
      </c>
      <c r="X105" s="86">
        <v>44675</v>
      </c>
      <c r="Y105" s="83" t="s">
        <v>352</v>
      </c>
      <c r="Z105" s="82" t="str">
        <f>HYPERLINK("https://twitter.com/#!/creativesage/status/1518098599044952067")</f>
        <v>https://twitter.com/#!/creativesage/status/1518098599044952067</v>
      </c>
      <c r="AA105" s="79"/>
      <c r="AB105" s="79"/>
      <c r="AC105" s="83" t="s">
        <v>387</v>
      </c>
      <c r="AD105" s="79"/>
      <c r="AE105" s="79" t="b">
        <v>0</v>
      </c>
      <c r="AF105" s="79">
        <v>0</v>
      </c>
      <c r="AG105" s="83" t="s">
        <v>410</v>
      </c>
      <c r="AH105" s="79" t="b">
        <v>0</v>
      </c>
      <c r="AI105" s="79" t="s">
        <v>411</v>
      </c>
      <c r="AJ105" s="79"/>
      <c r="AK105" s="83" t="s">
        <v>410</v>
      </c>
      <c r="AL105" s="79" t="b">
        <v>0</v>
      </c>
      <c r="AM105" s="79">
        <v>0</v>
      </c>
      <c r="AN105" s="83" t="s">
        <v>410</v>
      </c>
      <c r="AO105" s="83" t="s">
        <v>417</v>
      </c>
      <c r="AP105" s="79" t="b">
        <v>1</v>
      </c>
      <c r="AQ105" s="83" t="s">
        <v>387</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218</v>
      </c>
      <c r="B106" s="64" t="s">
        <v>240</v>
      </c>
      <c r="C106" s="65" t="s">
        <v>8301</v>
      </c>
      <c r="D106" s="66">
        <v>3</v>
      </c>
      <c r="E106" s="67" t="s">
        <v>136</v>
      </c>
      <c r="F106" s="68">
        <v>35</v>
      </c>
      <c r="G106" s="65"/>
      <c r="H106" s="69"/>
      <c r="I106" s="70"/>
      <c r="J106" s="70"/>
      <c r="K106" s="35" t="s">
        <v>65</v>
      </c>
      <c r="L106" s="77">
        <v>106</v>
      </c>
      <c r="M106" s="77"/>
      <c r="N106" s="72"/>
      <c r="O106" s="79" t="s">
        <v>244</v>
      </c>
      <c r="P106" s="81">
        <v>44688.22555555555</v>
      </c>
      <c r="Q106" s="79" t="s">
        <v>272</v>
      </c>
      <c r="R106" s="79" t="s">
        <v>299</v>
      </c>
      <c r="S106" s="79" t="s">
        <v>319</v>
      </c>
      <c r="T106" s="83" t="s">
        <v>328</v>
      </c>
      <c r="U106" s="79"/>
      <c r="V106" s="82" t="str">
        <f t="shared" si="4"/>
        <v>http://pbs.twimg.com/profile_images/1072458281174659073/hOF3yEhz_normal.jpg</v>
      </c>
      <c r="W106" s="81">
        <v>44688.22555555555</v>
      </c>
      <c r="X106" s="86">
        <v>44688</v>
      </c>
      <c r="Y106" s="83" t="s">
        <v>349</v>
      </c>
      <c r="Z106" s="82" t="str">
        <f>HYPERLINK("https://twitter.com/#!/creativesage/status/1522809653167542272")</f>
        <v>https://twitter.com/#!/creativesage/status/1522809653167542272</v>
      </c>
      <c r="AA106" s="79"/>
      <c r="AB106" s="79"/>
      <c r="AC106" s="83" t="s">
        <v>388</v>
      </c>
      <c r="AD106" s="79"/>
      <c r="AE106" s="79" t="b">
        <v>0</v>
      </c>
      <c r="AF106" s="79">
        <v>0</v>
      </c>
      <c r="AG106" s="83" t="s">
        <v>410</v>
      </c>
      <c r="AH106" s="79" t="b">
        <v>0</v>
      </c>
      <c r="AI106" s="79" t="s">
        <v>411</v>
      </c>
      <c r="AJ106" s="79"/>
      <c r="AK106" s="83" t="s">
        <v>410</v>
      </c>
      <c r="AL106" s="79" t="b">
        <v>0</v>
      </c>
      <c r="AM106" s="79">
        <v>0</v>
      </c>
      <c r="AN106" s="83" t="s">
        <v>410</v>
      </c>
      <c r="AO106" s="83" t="s">
        <v>417</v>
      </c>
      <c r="AP106" s="79" t="b">
        <v>1</v>
      </c>
      <c r="AQ106" s="83" t="s">
        <v>388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218</v>
      </c>
      <c r="B107" s="64" t="s">
        <v>240</v>
      </c>
      <c r="C107" s="65" t="s">
        <v>8301</v>
      </c>
      <c r="D107" s="66">
        <v>3</v>
      </c>
      <c r="E107" s="67" t="s">
        <v>136</v>
      </c>
      <c r="F107" s="68">
        <v>35</v>
      </c>
      <c r="G107" s="65"/>
      <c r="H107" s="69"/>
      <c r="I107" s="70"/>
      <c r="J107" s="70"/>
      <c r="K107" s="35" t="s">
        <v>65</v>
      </c>
      <c r="L107" s="77">
        <v>107</v>
      </c>
      <c r="M107" s="77"/>
      <c r="N107" s="72"/>
      <c r="O107" s="79" t="s">
        <v>244</v>
      </c>
      <c r="P107" s="81">
        <v>44712.22553240741</v>
      </c>
      <c r="Q107" s="79" t="s">
        <v>266</v>
      </c>
      <c r="R107" s="82" t="str">
        <f>HYPERLINK("https://paper.li/CreativeSage/SMchat?share_id=fc1da340-e0a1-11ec-8be8-fa163eed9ef2")</f>
        <v>https://paper.li/CreativeSage/SMchat?share_id=fc1da340-e0a1-11ec-8be8-fa163eed9ef2</v>
      </c>
      <c r="S107" s="79" t="s">
        <v>320</v>
      </c>
      <c r="T107" s="83" t="s">
        <v>332</v>
      </c>
      <c r="U107" s="79"/>
      <c r="V107" s="82" t="str">
        <f t="shared" si="4"/>
        <v>http://pbs.twimg.com/profile_images/1072458281174659073/hOF3yEhz_normal.jpg</v>
      </c>
      <c r="W107" s="81">
        <v>44712.22553240741</v>
      </c>
      <c r="X107" s="86">
        <v>44712</v>
      </c>
      <c r="Y107" s="83" t="s">
        <v>353</v>
      </c>
      <c r="Z107" s="82" t="str">
        <f>HYPERLINK("https://twitter.com/#!/creativesage/status/1531506954840981507")</f>
        <v>https://twitter.com/#!/creativesage/status/1531506954840981507</v>
      </c>
      <c r="AA107" s="79"/>
      <c r="AB107" s="79"/>
      <c r="AC107" s="83" t="s">
        <v>382</v>
      </c>
      <c r="AD107" s="79"/>
      <c r="AE107" s="79" t="b">
        <v>0</v>
      </c>
      <c r="AF107" s="79">
        <v>0</v>
      </c>
      <c r="AG107" s="83" t="s">
        <v>410</v>
      </c>
      <c r="AH107" s="79" t="b">
        <v>0</v>
      </c>
      <c r="AI107" s="79" t="s">
        <v>411</v>
      </c>
      <c r="AJ107" s="79"/>
      <c r="AK107" s="83" t="s">
        <v>410</v>
      </c>
      <c r="AL107" s="79" t="b">
        <v>0</v>
      </c>
      <c r="AM107" s="79">
        <v>0</v>
      </c>
      <c r="AN107" s="83" t="s">
        <v>410</v>
      </c>
      <c r="AO107" s="83" t="s">
        <v>417</v>
      </c>
      <c r="AP107" s="79" t="b">
        <v>0</v>
      </c>
      <c r="AQ107" s="83"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240</v>
      </c>
      <c r="C108" s="65" t="s">
        <v>8301</v>
      </c>
      <c r="D108" s="66">
        <v>3</v>
      </c>
      <c r="E108" s="67" t="s">
        <v>136</v>
      </c>
      <c r="F108" s="68">
        <v>35</v>
      </c>
      <c r="G108" s="65"/>
      <c r="H108" s="69"/>
      <c r="I108" s="70"/>
      <c r="J108" s="70"/>
      <c r="K108" s="35" t="s">
        <v>65</v>
      </c>
      <c r="L108" s="77">
        <v>108</v>
      </c>
      <c r="M108" s="77"/>
      <c r="N108" s="72"/>
      <c r="O108" s="79" t="s">
        <v>244</v>
      </c>
      <c r="P108" s="81">
        <v>44725.22552083333</v>
      </c>
      <c r="Q108" s="79" t="s">
        <v>273</v>
      </c>
      <c r="R108" s="79" t="s">
        <v>300</v>
      </c>
      <c r="S108" s="79" t="s">
        <v>319</v>
      </c>
      <c r="T108" s="83" t="s">
        <v>328</v>
      </c>
      <c r="U108" s="79"/>
      <c r="V108" s="82" t="str">
        <f t="shared" si="4"/>
        <v>http://pbs.twimg.com/profile_images/1072458281174659073/hOF3yEhz_normal.jpg</v>
      </c>
      <c r="W108" s="81">
        <v>44725.22552083333</v>
      </c>
      <c r="X108" s="86">
        <v>44725</v>
      </c>
      <c r="Y108" s="83" t="s">
        <v>352</v>
      </c>
      <c r="Z108" s="82" t="str">
        <f>HYPERLINK("https://twitter.com/#!/creativesage/status/1536217991313911808")</f>
        <v>https://twitter.com/#!/creativesage/status/1536217991313911808</v>
      </c>
      <c r="AA108" s="79"/>
      <c r="AB108" s="79"/>
      <c r="AC108" s="83" t="s">
        <v>389</v>
      </c>
      <c r="AD108" s="79"/>
      <c r="AE108" s="79" t="b">
        <v>0</v>
      </c>
      <c r="AF108" s="79">
        <v>0</v>
      </c>
      <c r="AG108" s="83" t="s">
        <v>410</v>
      </c>
      <c r="AH108" s="79" t="b">
        <v>0</v>
      </c>
      <c r="AI108" s="79" t="s">
        <v>411</v>
      </c>
      <c r="AJ108" s="79"/>
      <c r="AK108" s="83" t="s">
        <v>410</v>
      </c>
      <c r="AL108" s="79" t="b">
        <v>0</v>
      </c>
      <c r="AM108" s="79">
        <v>0</v>
      </c>
      <c r="AN108" s="83" t="s">
        <v>410</v>
      </c>
      <c r="AO108" s="83" t="s">
        <v>417</v>
      </c>
      <c r="AP108" s="79" t="b">
        <v>1</v>
      </c>
      <c r="AQ108" s="83" t="s">
        <v>389</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218</v>
      </c>
      <c r="B109" s="64" t="s">
        <v>240</v>
      </c>
      <c r="C109" s="65" t="s">
        <v>8301</v>
      </c>
      <c r="D109" s="66">
        <v>3</v>
      </c>
      <c r="E109" s="67" t="s">
        <v>136</v>
      </c>
      <c r="F109" s="68">
        <v>35</v>
      </c>
      <c r="G109" s="65"/>
      <c r="H109" s="69"/>
      <c r="I109" s="70"/>
      <c r="J109" s="70"/>
      <c r="K109" s="35" t="s">
        <v>65</v>
      </c>
      <c r="L109" s="77">
        <v>109</v>
      </c>
      <c r="M109" s="77"/>
      <c r="N109" s="72"/>
      <c r="O109" s="79" t="s">
        <v>244</v>
      </c>
      <c r="P109" s="81">
        <v>44729.22553240741</v>
      </c>
      <c r="Q109" s="79" t="s">
        <v>274</v>
      </c>
      <c r="R109" s="82" t="str">
        <f>HYPERLINK("https://paper.li/CreativeSage/SMchat?share_id=cd2add50-edfd-11ec-9506-fa163eed9ef2")</f>
        <v>https://paper.li/CreativeSage/SMchat?share_id=cd2add50-edfd-11ec-9506-fa163eed9ef2</v>
      </c>
      <c r="S109" s="79" t="s">
        <v>320</v>
      </c>
      <c r="T109" s="83" t="s">
        <v>329</v>
      </c>
      <c r="U109" s="79"/>
      <c r="V109" s="82" t="str">
        <f t="shared" si="4"/>
        <v>http://pbs.twimg.com/profile_images/1072458281174659073/hOF3yEhz_normal.jpg</v>
      </c>
      <c r="W109" s="81">
        <v>44729.22553240741</v>
      </c>
      <c r="X109" s="86">
        <v>44729</v>
      </c>
      <c r="Y109" s="83" t="s">
        <v>353</v>
      </c>
      <c r="Z109" s="82" t="str">
        <f>HYPERLINK("https://twitter.com/#!/creativesage/status/1537667548774293515")</f>
        <v>https://twitter.com/#!/creativesage/status/1537667548774293515</v>
      </c>
      <c r="AA109" s="79"/>
      <c r="AB109" s="79"/>
      <c r="AC109" s="83" t="s">
        <v>390</v>
      </c>
      <c r="AD109" s="79"/>
      <c r="AE109" s="79" t="b">
        <v>0</v>
      </c>
      <c r="AF109" s="79">
        <v>0</v>
      </c>
      <c r="AG109" s="83" t="s">
        <v>410</v>
      </c>
      <c r="AH109" s="79" t="b">
        <v>0</v>
      </c>
      <c r="AI109" s="79" t="s">
        <v>411</v>
      </c>
      <c r="AJ109" s="79"/>
      <c r="AK109" s="83" t="s">
        <v>410</v>
      </c>
      <c r="AL109" s="79" t="b">
        <v>0</v>
      </c>
      <c r="AM109" s="79">
        <v>0</v>
      </c>
      <c r="AN109" s="83" t="s">
        <v>410</v>
      </c>
      <c r="AO109" s="83" t="s">
        <v>417</v>
      </c>
      <c r="AP109" s="79" t="b">
        <v>0</v>
      </c>
      <c r="AQ109" s="83" t="s">
        <v>390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218</v>
      </c>
      <c r="B110" s="64" t="s">
        <v>240</v>
      </c>
      <c r="C110" s="65" t="s">
        <v>8301</v>
      </c>
      <c r="D110" s="66">
        <v>3</v>
      </c>
      <c r="E110" s="67" t="s">
        <v>136</v>
      </c>
      <c r="F110" s="68">
        <v>35</v>
      </c>
      <c r="G110" s="65"/>
      <c r="H110" s="69"/>
      <c r="I110" s="70"/>
      <c r="J110" s="70"/>
      <c r="K110" s="35" t="s">
        <v>65</v>
      </c>
      <c r="L110" s="77">
        <v>110</v>
      </c>
      <c r="M110" s="77"/>
      <c r="N110" s="72"/>
      <c r="O110" s="79" t="s">
        <v>244</v>
      </c>
      <c r="P110" s="81">
        <v>44742.22552083333</v>
      </c>
      <c r="Q110" s="79" t="s">
        <v>275</v>
      </c>
      <c r="R110" s="82" t="str">
        <f>HYPERLINK("https://paper.li/CreativeSage/SMchat?share_id=f39ccc50-f834-11ec-9506-fa163eed9ef2")</f>
        <v>https://paper.li/CreativeSage/SMchat?share_id=f39ccc50-f834-11ec-9506-fa163eed9ef2</v>
      </c>
      <c r="S110" s="79" t="s">
        <v>320</v>
      </c>
      <c r="T110" s="83" t="s">
        <v>329</v>
      </c>
      <c r="U110" s="79"/>
      <c r="V110" s="82" t="str">
        <f t="shared" si="4"/>
        <v>http://pbs.twimg.com/profile_images/1072458281174659073/hOF3yEhz_normal.jpg</v>
      </c>
      <c r="W110" s="81">
        <v>44742.22552083333</v>
      </c>
      <c r="X110" s="86">
        <v>44742</v>
      </c>
      <c r="Y110" s="83" t="s">
        <v>352</v>
      </c>
      <c r="Z110" s="82" t="str">
        <f>HYPERLINK("https://twitter.com/#!/creativesage/status/1542378584534401029")</f>
        <v>https://twitter.com/#!/creativesage/status/1542378584534401029</v>
      </c>
      <c r="AA110" s="79"/>
      <c r="AB110" s="79"/>
      <c r="AC110" s="83" t="s">
        <v>391</v>
      </c>
      <c r="AD110" s="79"/>
      <c r="AE110" s="79" t="b">
        <v>0</v>
      </c>
      <c r="AF110" s="79">
        <v>0</v>
      </c>
      <c r="AG110" s="83" t="s">
        <v>410</v>
      </c>
      <c r="AH110" s="79" t="b">
        <v>0</v>
      </c>
      <c r="AI110" s="79" t="s">
        <v>411</v>
      </c>
      <c r="AJ110" s="79"/>
      <c r="AK110" s="83" t="s">
        <v>410</v>
      </c>
      <c r="AL110" s="79" t="b">
        <v>0</v>
      </c>
      <c r="AM110" s="79">
        <v>0</v>
      </c>
      <c r="AN110" s="83" t="s">
        <v>410</v>
      </c>
      <c r="AO110" s="83" t="s">
        <v>417</v>
      </c>
      <c r="AP110" s="79" t="b">
        <v>0</v>
      </c>
      <c r="AQ110" s="83" t="s">
        <v>391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241</v>
      </c>
      <c r="C111" s="65" t="s">
        <v>8301</v>
      </c>
      <c r="D111" s="66">
        <v>3</v>
      </c>
      <c r="E111" s="67" t="s">
        <v>132</v>
      </c>
      <c r="F111" s="68">
        <v>35</v>
      </c>
      <c r="G111" s="65"/>
      <c r="H111" s="69"/>
      <c r="I111" s="70"/>
      <c r="J111" s="70"/>
      <c r="K111" s="35" t="s">
        <v>65</v>
      </c>
      <c r="L111" s="77">
        <v>111</v>
      </c>
      <c r="M111" s="77"/>
      <c r="N111" s="72"/>
      <c r="O111" s="79" t="s">
        <v>244</v>
      </c>
      <c r="P111" s="81">
        <v>44712.22553240741</v>
      </c>
      <c r="Q111" s="79" t="s">
        <v>266</v>
      </c>
      <c r="R111" s="82" t="str">
        <f>HYPERLINK("https://paper.li/CreativeSage/SMchat?share_id=fc1da340-e0a1-11ec-8be8-fa163eed9ef2")</f>
        <v>https://paper.li/CreativeSage/SMchat?share_id=fc1da340-e0a1-11ec-8be8-fa163eed9ef2</v>
      </c>
      <c r="S111" s="79" t="s">
        <v>320</v>
      </c>
      <c r="T111" s="83" t="s">
        <v>332</v>
      </c>
      <c r="U111" s="79"/>
      <c r="V111" s="82" t="str">
        <f t="shared" si="4"/>
        <v>http://pbs.twimg.com/profile_images/1072458281174659073/hOF3yEhz_normal.jpg</v>
      </c>
      <c r="W111" s="81">
        <v>44712.22553240741</v>
      </c>
      <c r="X111" s="86">
        <v>44712</v>
      </c>
      <c r="Y111" s="83" t="s">
        <v>353</v>
      </c>
      <c r="Z111" s="82" t="str">
        <f>HYPERLINK("https://twitter.com/#!/creativesage/status/1531506954840981507")</f>
        <v>https://twitter.com/#!/creativesage/status/1531506954840981507</v>
      </c>
      <c r="AA111" s="79"/>
      <c r="AB111" s="79"/>
      <c r="AC111" s="83" t="s">
        <v>382</v>
      </c>
      <c r="AD111" s="79"/>
      <c r="AE111" s="79" t="b">
        <v>0</v>
      </c>
      <c r="AF111" s="79">
        <v>0</v>
      </c>
      <c r="AG111" s="83" t="s">
        <v>410</v>
      </c>
      <c r="AH111" s="79" t="b">
        <v>0</v>
      </c>
      <c r="AI111" s="79" t="s">
        <v>411</v>
      </c>
      <c r="AJ111" s="79"/>
      <c r="AK111" s="83" t="s">
        <v>410</v>
      </c>
      <c r="AL111" s="79" t="b">
        <v>0</v>
      </c>
      <c r="AM111" s="79">
        <v>0</v>
      </c>
      <c r="AN111" s="83" t="s">
        <v>410</v>
      </c>
      <c r="AO111" s="83" t="s">
        <v>417</v>
      </c>
      <c r="AP111" s="79" t="b">
        <v>0</v>
      </c>
      <c r="AQ111" s="83" t="s">
        <v>382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4" t="s">
        <v>218</v>
      </c>
      <c r="B112" s="64" t="s">
        <v>241</v>
      </c>
      <c r="C112" s="65" t="s">
        <v>8301</v>
      </c>
      <c r="D112" s="66">
        <v>3</v>
      </c>
      <c r="E112" s="67" t="s">
        <v>132</v>
      </c>
      <c r="F112" s="68">
        <v>35</v>
      </c>
      <c r="G112" s="65"/>
      <c r="H112" s="69"/>
      <c r="I112" s="70"/>
      <c r="J112" s="70"/>
      <c r="K112" s="35" t="s">
        <v>65</v>
      </c>
      <c r="L112" s="77">
        <v>112</v>
      </c>
      <c r="M112" s="77"/>
      <c r="N112" s="72"/>
      <c r="O112" s="79" t="s">
        <v>244</v>
      </c>
      <c r="P112" s="81">
        <v>44742.22552083333</v>
      </c>
      <c r="Q112" s="79" t="s">
        <v>275</v>
      </c>
      <c r="R112" s="82" t="str">
        <f>HYPERLINK("https://paper.li/CreativeSage/SMchat?share_id=f39ccc50-f834-11ec-9506-fa163eed9ef2")</f>
        <v>https://paper.li/CreativeSage/SMchat?share_id=f39ccc50-f834-11ec-9506-fa163eed9ef2</v>
      </c>
      <c r="S112" s="79" t="s">
        <v>320</v>
      </c>
      <c r="T112" s="83" t="s">
        <v>329</v>
      </c>
      <c r="U112" s="79"/>
      <c r="V112" s="82" t="str">
        <f t="shared" si="4"/>
        <v>http://pbs.twimg.com/profile_images/1072458281174659073/hOF3yEhz_normal.jpg</v>
      </c>
      <c r="W112" s="81">
        <v>44742.22552083333</v>
      </c>
      <c r="X112" s="86">
        <v>44742</v>
      </c>
      <c r="Y112" s="83" t="s">
        <v>352</v>
      </c>
      <c r="Z112" s="82" t="str">
        <f>HYPERLINK("https://twitter.com/#!/creativesage/status/1542378584534401029")</f>
        <v>https://twitter.com/#!/creativesage/status/1542378584534401029</v>
      </c>
      <c r="AA112" s="79"/>
      <c r="AB112" s="79"/>
      <c r="AC112" s="83" t="s">
        <v>391</v>
      </c>
      <c r="AD112" s="79"/>
      <c r="AE112" s="79" t="b">
        <v>0</v>
      </c>
      <c r="AF112" s="79">
        <v>0</v>
      </c>
      <c r="AG112" s="83" t="s">
        <v>410</v>
      </c>
      <c r="AH112" s="79" t="b">
        <v>0</v>
      </c>
      <c r="AI112" s="79" t="s">
        <v>411</v>
      </c>
      <c r="AJ112" s="79"/>
      <c r="AK112" s="83" t="s">
        <v>410</v>
      </c>
      <c r="AL112" s="79" t="b">
        <v>0</v>
      </c>
      <c r="AM112" s="79">
        <v>0</v>
      </c>
      <c r="AN112" s="83" t="s">
        <v>410</v>
      </c>
      <c r="AO112" s="83" t="s">
        <v>417</v>
      </c>
      <c r="AP112" s="79" t="b">
        <v>0</v>
      </c>
      <c r="AQ112" s="83" t="s">
        <v>391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15</v>
      </c>
      <c r="BM112" s="50">
        <v>100</v>
      </c>
      <c r="BN112" s="49">
        <v>15</v>
      </c>
    </row>
    <row r="113" spans="1:66" ht="15">
      <c r="A113" s="64" t="s">
        <v>218</v>
      </c>
      <c r="B113" s="64" t="s">
        <v>218</v>
      </c>
      <c r="C113" s="65" t="s">
        <v>8304</v>
      </c>
      <c r="D113" s="66">
        <v>10</v>
      </c>
      <c r="E113" s="67" t="s">
        <v>136</v>
      </c>
      <c r="F113" s="68">
        <v>12</v>
      </c>
      <c r="G113" s="65"/>
      <c r="H113" s="69"/>
      <c r="I113" s="70"/>
      <c r="J113" s="70"/>
      <c r="K113" s="35" t="s">
        <v>65</v>
      </c>
      <c r="L113" s="77">
        <v>113</v>
      </c>
      <c r="M113" s="77"/>
      <c r="N113" s="72"/>
      <c r="O113" s="79" t="s">
        <v>176</v>
      </c>
      <c r="P113" s="81">
        <v>44648.22553240741</v>
      </c>
      <c r="Q113" s="79" t="s">
        <v>276</v>
      </c>
      <c r="R113" s="79" t="s">
        <v>301</v>
      </c>
      <c r="S113" s="79" t="s">
        <v>319</v>
      </c>
      <c r="T113" s="83" t="s">
        <v>328</v>
      </c>
      <c r="U113" s="79"/>
      <c r="V113" s="82" t="str">
        <f t="shared" si="4"/>
        <v>http://pbs.twimg.com/profile_images/1072458281174659073/hOF3yEhz_normal.jpg</v>
      </c>
      <c r="W113" s="81">
        <v>44648.22553240741</v>
      </c>
      <c r="X113" s="86">
        <v>44648</v>
      </c>
      <c r="Y113" s="83" t="s">
        <v>353</v>
      </c>
      <c r="Z113" s="82" t="str">
        <f>HYPERLINK("https://twitter.com/#!/creativesage/status/1508314131690102785")</f>
        <v>https://twitter.com/#!/creativesage/status/1508314131690102785</v>
      </c>
      <c r="AA113" s="79"/>
      <c r="AB113" s="79"/>
      <c r="AC113" s="83" t="s">
        <v>392</v>
      </c>
      <c r="AD113" s="79"/>
      <c r="AE113" s="79" t="b">
        <v>0</v>
      </c>
      <c r="AF113" s="79">
        <v>0</v>
      </c>
      <c r="AG113" s="83" t="s">
        <v>410</v>
      </c>
      <c r="AH113" s="79" t="b">
        <v>0</v>
      </c>
      <c r="AI113" s="79" t="s">
        <v>411</v>
      </c>
      <c r="AJ113" s="79"/>
      <c r="AK113" s="83" t="s">
        <v>410</v>
      </c>
      <c r="AL113" s="79" t="b">
        <v>0</v>
      </c>
      <c r="AM113" s="79">
        <v>0</v>
      </c>
      <c r="AN113" s="83" t="s">
        <v>410</v>
      </c>
      <c r="AO113" s="83" t="s">
        <v>417</v>
      </c>
      <c r="AP113" s="79" t="b">
        <v>1</v>
      </c>
      <c r="AQ113" s="83" t="s">
        <v>392</v>
      </c>
      <c r="AR113" s="79" t="s">
        <v>176</v>
      </c>
      <c r="AS113" s="79">
        <v>0</v>
      </c>
      <c r="AT113" s="79">
        <v>0</v>
      </c>
      <c r="AU113" s="79"/>
      <c r="AV113" s="79"/>
      <c r="AW113" s="79"/>
      <c r="AX113" s="79"/>
      <c r="AY113" s="79"/>
      <c r="AZ113" s="79"/>
      <c r="BA113" s="79"/>
      <c r="BB113" s="79"/>
      <c r="BC113">
        <v>18</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218</v>
      </c>
      <c r="B114" s="64" t="s">
        <v>218</v>
      </c>
      <c r="C114" s="65" t="s">
        <v>8304</v>
      </c>
      <c r="D114" s="66">
        <v>10</v>
      </c>
      <c r="E114" s="67" t="s">
        <v>136</v>
      </c>
      <c r="F114" s="68">
        <v>12</v>
      </c>
      <c r="G114" s="65"/>
      <c r="H114" s="69"/>
      <c r="I114" s="70"/>
      <c r="J114" s="70"/>
      <c r="K114" s="35" t="s">
        <v>65</v>
      </c>
      <c r="L114" s="77">
        <v>114</v>
      </c>
      <c r="M114" s="77"/>
      <c r="N114" s="72"/>
      <c r="O114" s="79" t="s">
        <v>176</v>
      </c>
      <c r="P114" s="81">
        <v>44649.22553240741</v>
      </c>
      <c r="Q114" s="79" t="s">
        <v>277</v>
      </c>
      <c r="R114" s="79" t="s">
        <v>302</v>
      </c>
      <c r="S114" s="79" t="s">
        <v>319</v>
      </c>
      <c r="T114" s="83" t="s">
        <v>328</v>
      </c>
      <c r="U114" s="79"/>
      <c r="V114" s="82" t="str">
        <f t="shared" si="4"/>
        <v>http://pbs.twimg.com/profile_images/1072458281174659073/hOF3yEhz_normal.jpg</v>
      </c>
      <c r="W114" s="81">
        <v>44649.22553240741</v>
      </c>
      <c r="X114" s="86">
        <v>44649</v>
      </c>
      <c r="Y114" s="83" t="s">
        <v>353</v>
      </c>
      <c r="Z114" s="82" t="str">
        <f>HYPERLINK("https://twitter.com/#!/creativesage/status/1508676520239415302")</f>
        <v>https://twitter.com/#!/creativesage/status/1508676520239415302</v>
      </c>
      <c r="AA114" s="79"/>
      <c r="AB114" s="79"/>
      <c r="AC114" s="83" t="s">
        <v>393</v>
      </c>
      <c r="AD114" s="79"/>
      <c r="AE114" s="79" t="b">
        <v>0</v>
      </c>
      <c r="AF114" s="79">
        <v>0</v>
      </c>
      <c r="AG114" s="83" t="s">
        <v>410</v>
      </c>
      <c r="AH114" s="79" t="b">
        <v>0</v>
      </c>
      <c r="AI114" s="79" t="s">
        <v>411</v>
      </c>
      <c r="AJ114" s="79"/>
      <c r="AK114" s="83" t="s">
        <v>410</v>
      </c>
      <c r="AL114" s="79" t="b">
        <v>0</v>
      </c>
      <c r="AM114" s="79">
        <v>0</v>
      </c>
      <c r="AN114" s="83" t="s">
        <v>410</v>
      </c>
      <c r="AO114" s="83" t="s">
        <v>417</v>
      </c>
      <c r="AP114" s="79" t="b">
        <v>1</v>
      </c>
      <c r="AQ114" s="83" t="s">
        <v>393</v>
      </c>
      <c r="AR114" s="79" t="s">
        <v>176</v>
      </c>
      <c r="AS114" s="79">
        <v>0</v>
      </c>
      <c r="AT114" s="79">
        <v>0</v>
      </c>
      <c r="AU114" s="79"/>
      <c r="AV114" s="79"/>
      <c r="AW114" s="79"/>
      <c r="AX114" s="79"/>
      <c r="AY114" s="79"/>
      <c r="AZ114" s="79"/>
      <c r="BA114" s="79"/>
      <c r="BB114" s="79"/>
      <c r="BC114">
        <v>18</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218</v>
      </c>
      <c r="B115" s="64" t="s">
        <v>218</v>
      </c>
      <c r="C115" s="65" t="s">
        <v>8304</v>
      </c>
      <c r="D115" s="66">
        <v>10</v>
      </c>
      <c r="E115" s="67" t="s">
        <v>136</v>
      </c>
      <c r="F115" s="68">
        <v>12</v>
      </c>
      <c r="G115" s="65"/>
      <c r="H115" s="69"/>
      <c r="I115" s="70"/>
      <c r="J115" s="70"/>
      <c r="K115" s="35" t="s">
        <v>65</v>
      </c>
      <c r="L115" s="77">
        <v>115</v>
      </c>
      <c r="M115" s="77"/>
      <c r="N115" s="72"/>
      <c r="O115" s="79" t="s">
        <v>176</v>
      </c>
      <c r="P115" s="81">
        <v>44649.72557870371</v>
      </c>
      <c r="Q115" s="79" t="s">
        <v>278</v>
      </c>
      <c r="R115" s="79" t="s">
        <v>303</v>
      </c>
      <c r="S115" s="79" t="s">
        <v>319</v>
      </c>
      <c r="T115" s="83" t="s">
        <v>328</v>
      </c>
      <c r="U115" s="79"/>
      <c r="V115" s="82" t="str">
        <f t="shared" si="4"/>
        <v>http://pbs.twimg.com/profile_images/1072458281174659073/hOF3yEhz_normal.jpg</v>
      </c>
      <c r="W115" s="81">
        <v>44649.72557870371</v>
      </c>
      <c r="X115" s="86">
        <v>44649</v>
      </c>
      <c r="Y115" s="83" t="s">
        <v>348</v>
      </c>
      <c r="Z115" s="82" t="str">
        <f>HYPERLINK("https://twitter.com/#!/creativesage/status/1508857730014097413")</f>
        <v>https://twitter.com/#!/creativesage/status/1508857730014097413</v>
      </c>
      <c r="AA115" s="79"/>
      <c r="AB115" s="79"/>
      <c r="AC115" s="83" t="s">
        <v>394</v>
      </c>
      <c r="AD115" s="79"/>
      <c r="AE115" s="79" t="b">
        <v>0</v>
      </c>
      <c r="AF115" s="79">
        <v>0</v>
      </c>
      <c r="AG115" s="83" t="s">
        <v>410</v>
      </c>
      <c r="AH115" s="79" t="b">
        <v>0</v>
      </c>
      <c r="AI115" s="79" t="s">
        <v>411</v>
      </c>
      <c r="AJ115" s="79"/>
      <c r="AK115" s="83" t="s">
        <v>410</v>
      </c>
      <c r="AL115" s="79" t="b">
        <v>0</v>
      </c>
      <c r="AM115" s="79">
        <v>0</v>
      </c>
      <c r="AN115" s="83" t="s">
        <v>410</v>
      </c>
      <c r="AO115" s="83" t="s">
        <v>417</v>
      </c>
      <c r="AP115" s="79" t="b">
        <v>1</v>
      </c>
      <c r="AQ115" s="83" t="s">
        <v>394</v>
      </c>
      <c r="AR115" s="79" t="s">
        <v>176</v>
      </c>
      <c r="AS115" s="79">
        <v>0</v>
      </c>
      <c r="AT115" s="79">
        <v>0</v>
      </c>
      <c r="AU115" s="79"/>
      <c r="AV115" s="79"/>
      <c r="AW115" s="79"/>
      <c r="AX115" s="79"/>
      <c r="AY115" s="79"/>
      <c r="AZ115" s="79"/>
      <c r="BA115" s="79"/>
      <c r="BB115" s="79"/>
      <c r="BC115">
        <v>18</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218</v>
      </c>
      <c r="B116" s="64" t="s">
        <v>218</v>
      </c>
      <c r="C116" s="65" t="s">
        <v>8304</v>
      </c>
      <c r="D116" s="66">
        <v>10</v>
      </c>
      <c r="E116" s="67" t="s">
        <v>136</v>
      </c>
      <c r="F116" s="68">
        <v>12</v>
      </c>
      <c r="G116" s="65"/>
      <c r="H116" s="69"/>
      <c r="I116" s="70"/>
      <c r="J116" s="70"/>
      <c r="K116" s="35" t="s">
        <v>65</v>
      </c>
      <c r="L116" s="77">
        <v>116</v>
      </c>
      <c r="M116" s="77"/>
      <c r="N116" s="72"/>
      <c r="O116" s="79" t="s">
        <v>176</v>
      </c>
      <c r="P116" s="81">
        <v>44650.22553240741</v>
      </c>
      <c r="Q116" s="79" t="s">
        <v>279</v>
      </c>
      <c r="R116" s="79" t="s">
        <v>304</v>
      </c>
      <c r="S116" s="79" t="s">
        <v>319</v>
      </c>
      <c r="T116" s="83" t="s">
        <v>328</v>
      </c>
      <c r="U116" s="79"/>
      <c r="V116" s="82" t="str">
        <f t="shared" si="4"/>
        <v>http://pbs.twimg.com/profile_images/1072458281174659073/hOF3yEhz_normal.jpg</v>
      </c>
      <c r="W116" s="81">
        <v>44650.22553240741</v>
      </c>
      <c r="X116" s="86">
        <v>44650</v>
      </c>
      <c r="Y116" s="83" t="s">
        <v>353</v>
      </c>
      <c r="Z116" s="82" t="str">
        <f>HYPERLINK("https://twitter.com/#!/creativesage/status/1509038907488358400")</f>
        <v>https://twitter.com/#!/creativesage/status/1509038907488358400</v>
      </c>
      <c r="AA116" s="79"/>
      <c r="AB116" s="79"/>
      <c r="AC116" s="83" t="s">
        <v>395</v>
      </c>
      <c r="AD116" s="79"/>
      <c r="AE116" s="79" t="b">
        <v>0</v>
      </c>
      <c r="AF116" s="79">
        <v>0</v>
      </c>
      <c r="AG116" s="83" t="s">
        <v>410</v>
      </c>
      <c r="AH116" s="79" t="b">
        <v>0</v>
      </c>
      <c r="AI116" s="79" t="s">
        <v>411</v>
      </c>
      <c r="AJ116" s="79"/>
      <c r="AK116" s="83" t="s">
        <v>410</v>
      </c>
      <c r="AL116" s="79" t="b">
        <v>0</v>
      </c>
      <c r="AM116" s="79">
        <v>0</v>
      </c>
      <c r="AN116" s="83" t="s">
        <v>410</v>
      </c>
      <c r="AO116" s="83" t="s">
        <v>417</v>
      </c>
      <c r="AP116" s="79" t="b">
        <v>1</v>
      </c>
      <c r="AQ116" s="83" t="s">
        <v>395</v>
      </c>
      <c r="AR116" s="79" t="s">
        <v>176</v>
      </c>
      <c r="AS116" s="79">
        <v>0</v>
      </c>
      <c r="AT116" s="79">
        <v>0</v>
      </c>
      <c r="AU116" s="79"/>
      <c r="AV116" s="79"/>
      <c r="AW116" s="79"/>
      <c r="AX116" s="79"/>
      <c r="AY116" s="79"/>
      <c r="AZ116" s="79"/>
      <c r="BA116" s="79"/>
      <c r="BB116" s="79"/>
      <c r="BC116">
        <v>18</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218</v>
      </c>
      <c r="B117" s="64" t="s">
        <v>218</v>
      </c>
      <c r="C117" s="65" t="s">
        <v>8304</v>
      </c>
      <c r="D117" s="66">
        <v>10</v>
      </c>
      <c r="E117" s="67" t="s">
        <v>136</v>
      </c>
      <c r="F117" s="68">
        <v>12</v>
      </c>
      <c r="G117" s="65"/>
      <c r="H117" s="69"/>
      <c r="I117" s="70"/>
      <c r="J117" s="70"/>
      <c r="K117" s="35" t="s">
        <v>65</v>
      </c>
      <c r="L117" s="77">
        <v>117</v>
      </c>
      <c r="M117" s="77"/>
      <c r="N117" s="72"/>
      <c r="O117" s="79" t="s">
        <v>176</v>
      </c>
      <c r="P117" s="81">
        <v>44662.22552083333</v>
      </c>
      <c r="Q117" s="79" t="s">
        <v>280</v>
      </c>
      <c r="R117" s="79" t="s">
        <v>305</v>
      </c>
      <c r="S117" s="79" t="s">
        <v>319</v>
      </c>
      <c r="T117" s="83" t="s">
        <v>328</v>
      </c>
      <c r="U117" s="79"/>
      <c r="V117" s="82" t="str">
        <f t="shared" si="4"/>
        <v>http://pbs.twimg.com/profile_images/1072458281174659073/hOF3yEhz_normal.jpg</v>
      </c>
      <c r="W117" s="81">
        <v>44662.22552083333</v>
      </c>
      <c r="X117" s="86">
        <v>44662</v>
      </c>
      <c r="Y117" s="83" t="s">
        <v>352</v>
      </c>
      <c r="Z117" s="82" t="str">
        <f>HYPERLINK("https://twitter.com/#!/creativesage/status/1513387555538059266")</f>
        <v>https://twitter.com/#!/creativesage/status/1513387555538059266</v>
      </c>
      <c r="AA117" s="79"/>
      <c r="AB117" s="79"/>
      <c r="AC117" s="83" t="s">
        <v>396</v>
      </c>
      <c r="AD117" s="79"/>
      <c r="AE117" s="79" t="b">
        <v>0</v>
      </c>
      <c r="AF117" s="79">
        <v>0</v>
      </c>
      <c r="AG117" s="83" t="s">
        <v>410</v>
      </c>
      <c r="AH117" s="79" t="b">
        <v>0</v>
      </c>
      <c r="AI117" s="79" t="s">
        <v>411</v>
      </c>
      <c r="AJ117" s="79"/>
      <c r="AK117" s="83" t="s">
        <v>410</v>
      </c>
      <c r="AL117" s="79" t="b">
        <v>0</v>
      </c>
      <c r="AM117" s="79">
        <v>0</v>
      </c>
      <c r="AN117" s="83" t="s">
        <v>410</v>
      </c>
      <c r="AO117" s="83" t="s">
        <v>417</v>
      </c>
      <c r="AP117" s="79" t="b">
        <v>1</v>
      </c>
      <c r="AQ117" s="83" t="s">
        <v>396</v>
      </c>
      <c r="AR117" s="79" t="s">
        <v>176</v>
      </c>
      <c r="AS117" s="79">
        <v>0</v>
      </c>
      <c r="AT117" s="79">
        <v>0</v>
      </c>
      <c r="AU117" s="79"/>
      <c r="AV117" s="79"/>
      <c r="AW117" s="79"/>
      <c r="AX117" s="79"/>
      <c r="AY117" s="79"/>
      <c r="AZ117" s="79"/>
      <c r="BA117" s="79"/>
      <c r="BB117" s="79"/>
      <c r="BC117">
        <v>18</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11</v>
      </c>
      <c r="BM117" s="50">
        <v>100</v>
      </c>
      <c r="BN117" s="49">
        <v>11</v>
      </c>
    </row>
    <row r="118" spans="1:66" ht="15">
      <c r="A118" s="64" t="s">
        <v>218</v>
      </c>
      <c r="B118" s="64" t="s">
        <v>218</v>
      </c>
      <c r="C118" s="65" t="s">
        <v>8304</v>
      </c>
      <c r="D118" s="66">
        <v>10</v>
      </c>
      <c r="E118" s="67" t="s">
        <v>136</v>
      </c>
      <c r="F118" s="68">
        <v>12</v>
      </c>
      <c r="G118" s="65"/>
      <c r="H118" s="69"/>
      <c r="I118" s="70"/>
      <c r="J118" s="70"/>
      <c r="K118" s="35" t="s">
        <v>65</v>
      </c>
      <c r="L118" s="77">
        <v>118</v>
      </c>
      <c r="M118" s="77"/>
      <c r="N118" s="72"/>
      <c r="O118" s="79" t="s">
        <v>176</v>
      </c>
      <c r="P118" s="81">
        <v>44663.22554398148</v>
      </c>
      <c r="Q118" s="79" t="s">
        <v>281</v>
      </c>
      <c r="R118" s="79" t="s">
        <v>306</v>
      </c>
      <c r="S118" s="79" t="s">
        <v>319</v>
      </c>
      <c r="T118" s="83" t="s">
        <v>328</v>
      </c>
      <c r="U118" s="79"/>
      <c r="V118" s="82" t="str">
        <f t="shared" si="4"/>
        <v>http://pbs.twimg.com/profile_images/1072458281174659073/hOF3yEhz_normal.jpg</v>
      </c>
      <c r="W118" s="81">
        <v>44663.22554398148</v>
      </c>
      <c r="X118" s="86">
        <v>44663</v>
      </c>
      <c r="Y118" s="83" t="s">
        <v>346</v>
      </c>
      <c r="Z118" s="82" t="str">
        <f>HYPERLINK("https://twitter.com/#!/creativesage/status/1513749950789791744")</f>
        <v>https://twitter.com/#!/creativesage/status/1513749950789791744</v>
      </c>
      <c r="AA118" s="79"/>
      <c r="AB118" s="79"/>
      <c r="AC118" s="83" t="s">
        <v>397</v>
      </c>
      <c r="AD118" s="79"/>
      <c r="AE118" s="79" t="b">
        <v>0</v>
      </c>
      <c r="AF118" s="79">
        <v>0</v>
      </c>
      <c r="AG118" s="83" t="s">
        <v>410</v>
      </c>
      <c r="AH118" s="79" t="b">
        <v>0</v>
      </c>
      <c r="AI118" s="79" t="s">
        <v>411</v>
      </c>
      <c r="AJ118" s="79"/>
      <c r="AK118" s="83" t="s">
        <v>410</v>
      </c>
      <c r="AL118" s="79" t="b">
        <v>0</v>
      </c>
      <c r="AM118" s="79">
        <v>0</v>
      </c>
      <c r="AN118" s="83" t="s">
        <v>410</v>
      </c>
      <c r="AO118" s="83" t="s">
        <v>417</v>
      </c>
      <c r="AP118" s="79" t="b">
        <v>1</v>
      </c>
      <c r="AQ118" s="83" t="s">
        <v>397</v>
      </c>
      <c r="AR118" s="79" t="s">
        <v>176</v>
      </c>
      <c r="AS118" s="79">
        <v>0</v>
      </c>
      <c r="AT118" s="79">
        <v>0</v>
      </c>
      <c r="AU118" s="79"/>
      <c r="AV118" s="79"/>
      <c r="AW118" s="79"/>
      <c r="AX118" s="79"/>
      <c r="AY118" s="79"/>
      <c r="AZ118" s="79"/>
      <c r="BA118" s="79"/>
      <c r="BB118" s="79"/>
      <c r="BC118">
        <v>18</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218</v>
      </c>
      <c r="B119" s="64" t="s">
        <v>218</v>
      </c>
      <c r="C119" s="65" t="s">
        <v>8304</v>
      </c>
      <c r="D119" s="66">
        <v>10</v>
      </c>
      <c r="E119" s="67" t="s">
        <v>136</v>
      </c>
      <c r="F119" s="68">
        <v>12</v>
      </c>
      <c r="G119" s="65"/>
      <c r="H119" s="69"/>
      <c r="I119" s="70"/>
      <c r="J119" s="70"/>
      <c r="K119" s="35" t="s">
        <v>65</v>
      </c>
      <c r="L119" s="77">
        <v>119</v>
      </c>
      <c r="M119" s="77"/>
      <c r="N119" s="72"/>
      <c r="O119" s="79" t="s">
        <v>176</v>
      </c>
      <c r="P119" s="81">
        <v>44676.22555555555</v>
      </c>
      <c r="Q119" s="79" t="s">
        <v>282</v>
      </c>
      <c r="R119" s="79" t="s">
        <v>307</v>
      </c>
      <c r="S119" s="79" t="s">
        <v>319</v>
      </c>
      <c r="T119" s="83" t="s">
        <v>328</v>
      </c>
      <c r="U119" s="79"/>
      <c r="V119" s="82" t="str">
        <f t="shared" si="4"/>
        <v>http://pbs.twimg.com/profile_images/1072458281174659073/hOF3yEhz_normal.jpg</v>
      </c>
      <c r="W119" s="81">
        <v>44676.22555555555</v>
      </c>
      <c r="X119" s="86">
        <v>44676</v>
      </c>
      <c r="Y119" s="83" t="s">
        <v>349</v>
      </c>
      <c r="Z119" s="82" t="str">
        <f>HYPERLINK("https://twitter.com/#!/creativesage/status/1518460999094919169")</f>
        <v>https://twitter.com/#!/creativesage/status/1518460999094919169</v>
      </c>
      <c r="AA119" s="79"/>
      <c r="AB119" s="79"/>
      <c r="AC119" s="83" t="s">
        <v>398</v>
      </c>
      <c r="AD119" s="79"/>
      <c r="AE119" s="79" t="b">
        <v>0</v>
      </c>
      <c r="AF119" s="79">
        <v>0</v>
      </c>
      <c r="AG119" s="83" t="s">
        <v>410</v>
      </c>
      <c r="AH119" s="79" t="b">
        <v>0</v>
      </c>
      <c r="AI119" s="79" t="s">
        <v>411</v>
      </c>
      <c r="AJ119" s="79"/>
      <c r="AK119" s="83" t="s">
        <v>410</v>
      </c>
      <c r="AL119" s="79" t="b">
        <v>0</v>
      </c>
      <c r="AM119" s="79">
        <v>0</v>
      </c>
      <c r="AN119" s="83" t="s">
        <v>410</v>
      </c>
      <c r="AO119" s="83" t="s">
        <v>417</v>
      </c>
      <c r="AP119" s="79" t="b">
        <v>1</v>
      </c>
      <c r="AQ119" s="83" t="s">
        <v>398</v>
      </c>
      <c r="AR119" s="79" t="s">
        <v>176</v>
      </c>
      <c r="AS119" s="79">
        <v>0</v>
      </c>
      <c r="AT119" s="79">
        <v>0</v>
      </c>
      <c r="AU119" s="79"/>
      <c r="AV119" s="79"/>
      <c r="AW119" s="79"/>
      <c r="AX119" s="79"/>
      <c r="AY119" s="79"/>
      <c r="AZ119" s="79"/>
      <c r="BA119" s="79"/>
      <c r="BB119" s="79"/>
      <c r="BC119">
        <v>18</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218</v>
      </c>
      <c r="B120" s="64" t="s">
        <v>218</v>
      </c>
      <c r="C120" s="65" t="s">
        <v>8304</v>
      </c>
      <c r="D120" s="66">
        <v>10</v>
      </c>
      <c r="E120" s="67" t="s">
        <v>136</v>
      </c>
      <c r="F120" s="68">
        <v>12</v>
      </c>
      <c r="G120" s="65"/>
      <c r="H120" s="69"/>
      <c r="I120" s="70"/>
      <c r="J120" s="70"/>
      <c r="K120" s="35" t="s">
        <v>65</v>
      </c>
      <c r="L120" s="77">
        <v>120</v>
      </c>
      <c r="M120" s="77"/>
      <c r="N120" s="72"/>
      <c r="O120" s="79" t="s">
        <v>176</v>
      </c>
      <c r="P120" s="81">
        <v>44689.22552083333</v>
      </c>
      <c r="Q120" s="79" t="s">
        <v>283</v>
      </c>
      <c r="R120" s="79" t="s">
        <v>308</v>
      </c>
      <c r="S120" s="79" t="s">
        <v>319</v>
      </c>
      <c r="T120" s="83" t="s">
        <v>328</v>
      </c>
      <c r="U120" s="79"/>
      <c r="V120" s="82" t="str">
        <f t="shared" si="4"/>
        <v>http://pbs.twimg.com/profile_images/1072458281174659073/hOF3yEhz_normal.jpg</v>
      </c>
      <c r="W120" s="81">
        <v>44689.22552083333</v>
      </c>
      <c r="X120" s="86">
        <v>44689</v>
      </c>
      <c r="Y120" s="83" t="s">
        <v>352</v>
      </c>
      <c r="Z120" s="82" t="str">
        <f>HYPERLINK("https://twitter.com/#!/creativesage/status/1523172027862970368")</f>
        <v>https://twitter.com/#!/creativesage/status/1523172027862970368</v>
      </c>
      <c r="AA120" s="79"/>
      <c r="AB120" s="79"/>
      <c r="AC120" s="83" t="s">
        <v>399</v>
      </c>
      <c r="AD120" s="79"/>
      <c r="AE120" s="79" t="b">
        <v>0</v>
      </c>
      <c r="AF120" s="79">
        <v>0</v>
      </c>
      <c r="AG120" s="83" t="s">
        <v>410</v>
      </c>
      <c r="AH120" s="79" t="b">
        <v>0</v>
      </c>
      <c r="AI120" s="79" t="s">
        <v>411</v>
      </c>
      <c r="AJ120" s="79"/>
      <c r="AK120" s="83" t="s">
        <v>410</v>
      </c>
      <c r="AL120" s="79" t="b">
        <v>0</v>
      </c>
      <c r="AM120" s="79">
        <v>0</v>
      </c>
      <c r="AN120" s="83" t="s">
        <v>410</v>
      </c>
      <c r="AO120" s="83" t="s">
        <v>417</v>
      </c>
      <c r="AP120" s="79" t="b">
        <v>1</v>
      </c>
      <c r="AQ120" s="83" t="s">
        <v>399</v>
      </c>
      <c r="AR120" s="79" t="s">
        <v>176</v>
      </c>
      <c r="AS120" s="79">
        <v>0</v>
      </c>
      <c r="AT120" s="79">
        <v>0</v>
      </c>
      <c r="AU120" s="79"/>
      <c r="AV120" s="79"/>
      <c r="AW120" s="79"/>
      <c r="AX120" s="79"/>
      <c r="AY120" s="79"/>
      <c r="AZ120" s="79"/>
      <c r="BA120" s="79"/>
      <c r="BB120" s="79"/>
      <c r="BC120">
        <v>18</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218</v>
      </c>
      <c r="B121" s="64" t="s">
        <v>218</v>
      </c>
      <c r="C121" s="65" t="s">
        <v>8304</v>
      </c>
      <c r="D121" s="66">
        <v>10</v>
      </c>
      <c r="E121" s="67" t="s">
        <v>136</v>
      </c>
      <c r="F121" s="68">
        <v>12</v>
      </c>
      <c r="G121" s="65"/>
      <c r="H121" s="69"/>
      <c r="I121" s="70"/>
      <c r="J121" s="70"/>
      <c r="K121" s="35" t="s">
        <v>65</v>
      </c>
      <c r="L121" s="77">
        <v>121</v>
      </c>
      <c r="M121" s="77"/>
      <c r="N121" s="72"/>
      <c r="O121" s="79" t="s">
        <v>176</v>
      </c>
      <c r="P121" s="81">
        <v>44689.72556712963</v>
      </c>
      <c r="Q121" s="79" t="s">
        <v>284</v>
      </c>
      <c r="R121" s="79" t="s">
        <v>309</v>
      </c>
      <c r="S121" s="79" t="s">
        <v>319</v>
      </c>
      <c r="T121" s="83" t="s">
        <v>328</v>
      </c>
      <c r="U121" s="79"/>
      <c r="V121" s="82" t="str">
        <f t="shared" si="4"/>
        <v>http://pbs.twimg.com/profile_images/1072458281174659073/hOF3yEhz_normal.jpg</v>
      </c>
      <c r="W121" s="81">
        <v>44689.72556712963</v>
      </c>
      <c r="X121" s="86">
        <v>44689</v>
      </c>
      <c r="Y121" s="83" t="s">
        <v>356</v>
      </c>
      <c r="Z121" s="82" t="str">
        <f>HYPERLINK("https://twitter.com/#!/creativesage/status/1523353237868679169")</f>
        <v>https://twitter.com/#!/creativesage/status/1523353237868679169</v>
      </c>
      <c r="AA121" s="79"/>
      <c r="AB121" s="79"/>
      <c r="AC121" s="83" t="s">
        <v>400</v>
      </c>
      <c r="AD121" s="79"/>
      <c r="AE121" s="79" t="b">
        <v>0</v>
      </c>
      <c r="AF121" s="79">
        <v>0</v>
      </c>
      <c r="AG121" s="83" t="s">
        <v>410</v>
      </c>
      <c r="AH121" s="79" t="b">
        <v>0</v>
      </c>
      <c r="AI121" s="79" t="s">
        <v>411</v>
      </c>
      <c r="AJ121" s="79"/>
      <c r="AK121" s="83" t="s">
        <v>410</v>
      </c>
      <c r="AL121" s="79" t="b">
        <v>0</v>
      </c>
      <c r="AM121" s="79">
        <v>0</v>
      </c>
      <c r="AN121" s="83" t="s">
        <v>410</v>
      </c>
      <c r="AO121" s="83" t="s">
        <v>417</v>
      </c>
      <c r="AP121" s="79" t="b">
        <v>1</v>
      </c>
      <c r="AQ121" s="83" t="s">
        <v>400</v>
      </c>
      <c r="AR121" s="79" t="s">
        <v>176</v>
      </c>
      <c r="AS121" s="79">
        <v>0</v>
      </c>
      <c r="AT121" s="79">
        <v>0</v>
      </c>
      <c r="AU121" s="79"/>
      <c r="AV121" s="79"/>
      <c r="AW121" s="79"/>
      <c r="AX121" s="79"/>
      <c r="AY121" s="79"/>
      <c r="AZ121" s="79"/>
      <c r="BA121" s="79"/>
      <c r="BB121" s="79"/>
      <c r="BC121">
        <v>18</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218</v>
      </c>
      <c r="B122" s="64" t="s">
        <v>218</v>
      </c>
      <c r="C122" s="65" t="s">
        <v>8304</v>
      </c>
      <c r="D122" s="66">
        <v>10</v>
      </c>
      <c r="E122" s="67" t="s">
        <v>136</v>
      </c>
      <c r="F122" s="68">
        <v>12</v>
      </c>
      <c r="G122" s="65"/>
      <c r="H122" s="69"/>
      <c r="I122" s="70"/>
      <c r="J122" s="70"/>
      <c r="K122" s="35" t="s">
        <v>65</v>
      </c>
      <c r="L122" s="77">
        <v>122</v>
      </c>
      <c r="M122" s="77"/>
      <c r="N122" s="72"/>
      <c r="O122" s="79" t="s">
        <v>176</v>
      </c>
      <c r="P122" s="81">
        <v>44698.22555555555</v>
      </c>
      <c r="Q122" s="79" t="s">
        <v>285</v>
      </c>
      <c r="R122" s="79" t="s">
        <v>310</v>
      </c>
      <c r="S122" s="79" t="s">
        <v>319</v>
      </c>
      <c r="T122" s="83" t="s">
        <v>328</v>
      </c>
      <c r="U122" s="79"/>
      <c r="V122" s="82" t="str">
        <f t="shared" si="4"/>
        <v>http://pbs.twimg.com/profile_images/1072458281174659073/hOF3yEhz_normal.jpg</v>
      </c>
      <c r="W122" s="81">
        <v>44698.22555555555</v>
      </c>
      <c r="X122" s="86">
        <v>44698</v>
      </c>
      <c r="Y122" s="83" t="s">
        <v>349</v>
      </c>
      <c r="Z122" s="82" t="str">
        <f>HYPERLINK("https://twitter.com/#!/creativesage/status/1526433532507308033")</f>
        <v>https://twitter.com/#!/creativesage/status/1526433532507308033</v>
      </c>
      <c r="AA122" s="79"/>
      <c r="AB122" s="79"/>
      <c r="AC122" s="83" t="s">
        <v>401</v>
      </c>
      <c r="AD122" s="79"/>
      <c r="AE122" s="79" t="b">
        <v>0</v>
      </c>
      <c r="AF122" s="79">
        <v>0</v>
      </c>
      <c r="AG122" s="83" t="s">
        <v>410</v>
      </c>
      <c r="AH122" s="79" t="b">
        <v>0</v>
      </c>
      <c r="AI122" s="79" t="s">
        <v>411</v>
      </c>
      <c r="AJ122" s="79"/>
      <c r="AK122" s="83" t="s">
        <v>410</v>
      </c>
      <c r="AL122" s="79" t="b">
        <v>0</v>
      </c>
      <c r="AM122" s="79">
        <v>0</v>
      </c>
      <c r="AN122" s="83" t="s">
        <v>410</v>
      </c>
      <c r="AO122" s="83" t="s">
        <v>417</v>
      </c>
      <c r="AP122" s="79" t="b">
        <v>1</v>
      </c>
      <c r="AQ122" s="83" t="s">
        <v>401</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218</v>
      </c>
      <c r="B123" s="64" t="s">
        <v>218</v>
      </c>
      <c r="C123" s="65" t="s">
        <v>8304</v>
      </c>
      <c r="D123" s="66">
        <v>10</v>
      </c>
      <c r="E123" s="67" t="s">
        <v>136</v>
      </c>
      <c r="F123" s="68">
        <v>12</v>
      </c>
      <c r="G123" s="65"/>
      <c r="H123" s="69"/>
      <c r="I123" s="70"/>
      <c r="J123" s="70"/>
      <c r="K123" s="35" t="s">
        <v>65</v>
      </c>
      <c r="L123" s="77">
        <v>123</v>
      </c>
      <c r="M123" s="77"/>
      <c r="N123" s="72"/>
      <c r="O123" s="79" t="s">
        <v>176</v>
      </c>
      <c r="P123" s="81">
        <v>44703.22553240741</v>
      </c>
      <c r="Q123" s="79" t="s">
        <v>286</v>
      </c>
      <c r="R123" s="82" t="str">
        <f>HYPERLINK("https://paper.li/CreativeSage/SMchat?share_id=7e614f60-d98f-11ec-8be8-fa163eed9ef2")</f>
        <v>https://paper.li/CreativeSage/SMchat?share_id=7e614f60-d98f-11ec-8be8-fa163eed9ef2</v>
      </c>
      <c r="S123" s="79" t="s">
        <v>320</v>
      </c>
      <c r="T123" s="83" t="s">
        <v>329</v>
      </c>
      <c r="U123" s="79"/>
      <c r="V123" s="82" t="str">
        <f t="shared" si="4"/>
        <v>http://pbs.twimg.com/profile_images/1072458281174659073/hOF3yEhz_normal.jpg</v>
      </c>
      <c r="W123" s="81">
        <v>44703.22553240741</v>
      </c>
      <c r="X123" s="86">
        <v>44703</v>
      </c>
      <c r="Y123" s="83" t="s">
        <v>353</v>
      </c>
      <c r="Z123" s="82" t="str">
        <f>HYPERLINK("https://twitter.com/#!/creativesage/status/1528245463882907648")</f>
        <v>https://twitter.com/#!/creativesage/status/1528245463882907648</v>
      </c>
      <c r="AA123" s="79"/>
      <c r="AB123" s="79"/>
      <c r="AC123" s="83" t="s">
        <v>402</v>
      </c>
      <c r="AD123" s="79"/>
      <c r="AE123" s="79" t="b">
        <v>0</v>
      </c>
      <c r="AF123" s="79">
        <v>0</v>
      </c>
      <c r="AG123" s="83" t="s">
        <v>410</v>
      </c>
      <c r="AH123" s="79" t="b">
        <v>0</v>
      </c>
      <c r="AI123" s="79" t="s">
        <v>411</v>
      </c>
      <c r="AJ123" s="79"/>
      <c r="AK123" s="83" t="s">
        <v>410</v>
      </c>
      <c r="AL123" s="79" t="b">
        <v>0</v>
      </c>
      <c r="AM123" s="79">
        <v>0</v>
      </c>
      <c r="AN123" s="83" t="s">
        <v>410</v>
      </c>
      <c r="AO123" s="83" t="s">
        <v>417</v>
      </c>
      <c r="AP123" s="79" t="b">
        <v>0</v>
      </c>
      <c r="AQ123" s="83" t="s">
        <v>402</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218</v>
      </c>
      <c r="B124" s="64" t="s">
        <v>218</v>
      </c>
      <c r="C124" s="65" t="s">
        <v>8304</v>
      </c>
      <c r="D124" s="66">
        <v>10</v>
      </c>
      <c r="E124" s="67" t="s">
        <v>136</v>
      </c>
      <c r="F124" s="68">
        <v>12</v>
      </c>
      <c r="G124" s="65"/>
      <c r="H124" s="69"/>
      <c r="I124" s="70"/>
      <c r="J124" s="70"/>
      <c r="K124" s="35" t="s">
        <v>65</v>
      </c>
      <c r="L124" s="77">
        <v>124</v>
      </c>
      <c r="M124" s="77"/>
      <c r="N124" s="72"/>
      <c r="O124" s="79" t="s">
        <v>176</v>
      </c>
      <c r="P124" s="81">
        <v>44719.22553240741</v>
      </c>
      <c r="Q124" s="79" t="s">
        <v>287</v>
      </c>
      <c r="R124" s="79" t="s">
        <v>311</v>
      </c>
      <c r="S124" s="79" t="s">
        <v>319</v>
      </c>
      <c r="T124" s="83" t="s">
        <v>328</v>
      </c>
      <c r="U124" s="79"/>
      <c r="V124" s="82" t="str">
        <f t="shared" si="4"/>
        <v>http://pbs.twimg.com/profile_images/1072458281174659073/hOF3yEhz_normal.jpg</v>
      </c>
      <c r="W124" s="81">
        <v>44719.22553240741</v>
      </c>
      <c r="X124" s="86">
        <v>44719</v>
      </c>
      <c r="Y124" s="83" t="s">
        <v>353</v>
      </c>
      <c r="Z124" s="82" t="str">
        <f>HYPERLINK("https://twitter.com/#!/creativesage/status/1534043669904478208")</f>
        <v>https://twitter.com/#!/creativesage/status/1534043669904478208</v>
      </c>
      <c r="AA124" s="79"/>
      <c r="AB124" s="79"/>
      <c r="AC124" s="83" t="s">
        <v>403</v>
      </c>
      <c r="AD124" s="79"/>
      <c r="AE124" s="79" t="b">
        <v>0</v>
      </c>
      <c r="AF124" s="79">
        <v>0</v>
      </c>
      <c r="AG124" s="83" t="s">
        <v>410</v>
      </c>
      <c r="AH124" s="79" t="b">
        <v>0</v>
      </c>
      <c r="AI124" s="79" t="s">
        <v>411</v>
      </c>
      <c r="AJ124" s="79"/>
      <c r="AK124" s="83" t="s">
        <v>410</v>
      </c>
      <c r="AL124" s="79" t="b">
        <v>0</v>
      </c>
      <c r="AM124" s="79">
        <v>0</v>
      </c>
      <c r="AN124" s="83" t="s">
        <v>410</v>
      </c>
      <c r="AO124" s="83" t="s">
        <v>417</v>
      </c>
      <c r="AP124" s="79" t="b">
        <v>1</v>
      </c>
      <c r="AQ124" s="83" t="s">
        <v>403</v>
      </c>
      <c r="AR124" s="79" t="s">
        <v>176</v>
      </c>
      <c r="AS124" s="79">
        <v>0</v>
      </c>
      <c r="AT124" s="79">
        <v>0</v>
      </c>
      <c r="AU124" s="79"/>
      <c r="AV124" s="79"/>
      <c r="AW124" s="79"/>
      <c r="AX124" s="79"/>
      <c r="AY124" s="79"/>
      <c r="AZ124" s="79"/>
      <c r="BA124" s="79"/>
      <c r="BB124" s="79"/>
      <c r="BC124">
        <v>18</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218</v>
      </c>
      <c r="B125" s="64" t="s">
        <v>218</v>
      </c>
      <c r="C125" s="65" t="s">
        <v>8304</v>
      </c>
      <c r="D125" s="66">
        <v>10</v>
      </c>
      <c r="E125" s="67" t="s">
        <v>136</v>
      </c>
      <c r="F125" s="68">
        <v>12</v>
      </c>
      <c r="G125" s="65"/>
      <c r="H125" s="69"/>
      <c r="I125" s="70"/>
      <c r="J125" s="70"/>
      <c r="K125" s="35" t="s">
        <v>65</v>
      </c>
      <c r="L125" s="77">
        <v>125</v>
      </c>
      <c r="M125" s="77"/>
      <c r="N125" s="72"/>
      <c r="O125" s="79" t="s">
        <v>176</v>
      </c>
      <c r="P125" s="81">
        <v>44724.72556712963</v>
      </c>
      <c r="Q125" s="79" t="s">
        <v>288</v>
      </c>
      <c r="R125" s="82" t="str">
        <f>HYPERLINK("https://paper.li/CreativeSage/SMchat?share_id=8fc0b5c0-ea74-11ec-8be8-fa163eed9ef2")</f>
        <v>https://paper.li/CreativeSage/SMchat?share_id=8fc0b5c0-ea74-11ec-8be8-fa163eed9ef2</v>
      </c>
      <c r="S125" s="79" t="s">
        <v>320</v>
      </c>
      <c r="T125" s="83" t="s">
        <v>329</v>
      </c>
      <c r="U125" s="79"/>
      <c r="V125" s="82" t="str">
        <f t="shared" si="4"/>
        <v>http://pbs.twimg.com/profile_images/1072458281174659073/hOF3yEhz_normal.jpg</v>
      </c>
      <c r="W125" s="81">
        <v>44724.72556712963</v>
      </c>
      <c r="X125" s="86">
        <v>44724</v>
      </c>
      <c r="Y125" s="83" t="s">
        <v>356</v>
      </c>
      <c r="Z125" s="82" t="str">
        <f>HYPERLINK("https://twitter.com/#!/creativesage/status/1536036813525159937")</f>
        <v>https://twitter.com/#!/creativesage/status/1536036813525159937</v>
      </c>
      <c r="AA125" s="79"/>
      <c r="AB125" s="79"/>
      <c r="AC125" s="83" t="s">
        <v>404</v>
      </c>
      <c r="AD125" s="79"/>
      <c r="AE125" s="79" t="b">
        <v>0</v>
      </c>
      <c r="AF125" s="79">
        <v>0</v>
      </c>
      <c r="AG125" s="83" t="s">
        <v>410</v>
      </c>
      <c r="AH125" s="79" t="b">
        <v>0</v>
      </c>
      <c r="AI125" s="79" t="s">
        <v>411</v>
      </c>
      <c r="AJ125" s="79"/>
      <c r="AK125" s="83" t="s">
        <v>410</v>
      </c>
      <c r="AL125" s="79" t="b">
        <v>0</v>
      </c>
      <c r="AM125" s="79">
        <v>0</v>
      </c>
      <c r="AN125" s="83" t="s">
        <v>410</v>
      </c>
      <c r="AO125" s="83" t="s">
        <v>417</v>
      </c>
      <c r="AP125" s="79" t="b">
        <v>0</v>
      </c>
      <c r="AQ125" s="83" t="s">
        <v>404</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218</v>
      </c>
      <c r="B126" s="64" t="s">
        <v>218</v>
      </c>
      <c r="C126" s="65" t="s">
        <v>8304</v>
      </c>
      <c r="D126" s="66">
        <v>10</v>
      </c>
      <c r="E126" s="67" t="s">
        <v>136</v>
      </c>
      <c r="F126" s="68">
        <v>12</v>
      </c>
      <c r="G126" s="65"/>
      <c r="H126" s="69"/>
      <c r="I126" s="70"/>
      <c r="J126" s="70"/>
      <c r="K126" s="35" t="s">
        <v>65</v>
      </c>
      <c r="L126" s="77">
        <v>126</v>
      </c>
      <c r="M126" s="77"/>
      <c r="N126" s="72"/>
      <c r="O126" s="79" t="s">
        <v>176</v>
      </c>
      <c r="P126" s="81">
        <v>44727.22568287037</v>
      </c>
      <c r="Q126" s="79" t="s">
        <v>289</v>
      </c>
      <c r="R126" s="79" t="s">
        <v>312</v>
      </c>
      <c r="S126" s="79" t="s">
        <v>319</v>
      </c>
      <c r="T126" s="83" t="s">
        <v>328</v>
      </c>
      <c r="U126" s="79"/>
      <c r="V126" s="82" t="str">
        <f t="shared" si="4"/>
        <v>http://pbs.twimg.com/profile_images/1072458281174659073/hOF3yEhz_normal.jpg</v>
      </c>
      <c r="W126" s="81">
        <v>44727.22568287037</v>
      </c>
      <c r="X126" s="86">
        <v>44727</v>
      </c>
      <c r="Y126" s="83" t="s">
        <v>357</v>
      </c>
      <c r="Z126" s="82" t="str">
        <f>HYPERLINK("https://twitter.com/#!/creativesage/status/1536942824566013953")</f>
        <v>https://twitter.com/#!/creativesage/status/1536942824566013953</v>
      </c>
      <c r="AA126" s="79"/>
      <c r="AB126" s="79"/>
      <c r="AC126" s="83" t="s">
        <v>405</v>
      </c>
      <c r="AD126" s="79"/>
      <c r="AE126" s="79" t="b">
        <v>0</v>
      </c>
      <c r="AF126" s="79">
        <v>0</v>
      </c>
      <c r="AG126" s="83" t="s">
        <v>410</v>
      </c>
      <c r="AH126" s="79" t="b">
        <v>0</v>
      </c>
      <c r="AI126" s="79" t="s">
        <v>411</v>
      </c>
      <c r="AJ126" s="79"/>
      <c r="AK126" s="83" t="s">
        <v>410</v>
      </c>
      <c r="AL126" s="79" t="b">
        <v>0</v>
      </c>
      <c r="AM126" s="79">
        <v>0</v>
      </c>
      <c r="AN126" s="83" t="s">
        <v>410</v>
      </c>
      <c r="AO126" s="83" t="s">
        <v>417</v>
      </c>
      <c r="AP126" s="79" t="b">
        <v>1</v>
      </c>
      <c r="AQ126" s="83" t="s">
        <v>405</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218</v>
      </c>
      <c r="B127" s="64" t="s">
        <v>218</v>
      </c>
      <c r="C127" s="65" t="s">
        <v>8304</v>
      </c>
      <c r="D127" s="66">
        <v>10</v>
      </c>
      <c r="E127" s="67" t="s">
        <v>136</v>
      </c>
      <c r="F127" s="68">
        <v>12</v>
      </c>
      <c r="G127" s="65"/>
      <c r="H127" s="69"/>
      <c r="I127" s="70"/>
      <c r="J127" s="70"/>
      <c r="K127" s="35" t="s">
        <v>65</v>
      </c>
      <c r="L127" s="77">
        <v>127</v>
      </c>
      <c r="M127" s="77"/>
      <c r="N127" s="72"/>
      <c r="O127" s="79" t="s">
        <v>176</v>
      </c>
      <c r="P127" s="81">
        <v>44728.225798611114</v>
      </c>
      <c r="Q127" s="79" t="s">
        <v>290</v>
      </c>
      <c r="R127" s="79" t="s">
        <v>313</v>
      </c>
      <c r="S127" s="79" t="s">
        <v>319</v>
      </c>
      <c r="T127" s="83" t="s">
        <v>328</v>
      </c>
      <c r="U127" s="79"/>
      <c r="V127" s="82" t="str">
        <f t="shared" si="4"/>
        <v>http://pbs.twimg.com/profile_images/1072458281174659073/hOF3yEhz_normal.jpg</v>
      </c>
      <c r="W127" s="81">
        <v>44728.225798611114</v>
      </c>
      <c r="X127" s="86">
        <v>44728</v>
      </c>
      <c r="Y127" s="83" t="s">
        <v>358</v>
      </c>
      <c r="Z127" s="82" t="str">
        <f>HYPERLINK("https://twitter.com/#!/creativesage/status/1537305257516093440")</f>
        <v>https://twitter.com/#!/creativesage/status/1537305257516093440</v>
      </c>
      <c r="AA127" s="79"/>
      <c r="AB127" s="79"/>
      <c r="AC127" s="83" t="s">
        <v>406</v>
      </c>
      <c r="AD127" s="79"/>
      <c r="AE127" s="79" t="b">
        <v>0</v>
      </c>
      <c r="AF127" s="79">
        <v>0</v>
      </c>
      <c r="AG127" s="83" t="s">
        <v>410</v>
      </c>
      <c r="AH127" s="79" t="b">
        <v>0</v>
      </c>
      <c r="AI127" s="79" t="s">
        <v>411</v>
      </c>
      <c r="AJ127" s="79"/>
      <c r="AK127" s="83" t="s">
        <v>410</v>
      </c>
      <c r="AL127" s="79" t="b">
        <v>0</v>
      </c>
      <c r="AM127" s="79">
        <v>0</v>
      </c>
      <c r="AN127" s="83" t="s">
        <v>410</v>
      </c>
      <c r="AO127" s="83" t="s">
        <v>417</v>
      </c>
      <c r="AP127" s="79" t="b">
        <v>1</v>
      </c>
      <c r="AQ127" s="83" t="s">
        <v>406</v>
      </c>
      <c r="AR127" s="79" t="s">
        <v>176</v>
      </c>
      <c r="AS127" s="79">
        <v>0</v>
      </c>
      <c r="AT127" s="79">
        <v>0</v>
      </c>
      <c r="AU127" s="79"/>
      <c r="AV127" s="79"/>
      <c r="AW127" s="79"/>
      <c r="AX127" s="79"/>
      <c r="AY127" s="79"/>
      <c r="AZ127" s="79"/>
      <c r="BA127" s="79"/>
      <c r="BB127" s="79"/>
      <c r="BC127">
        <v>18</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218</v>
      </c>
      <c r="B128" s="64" t="s">
        <v>218</v>
      </c>
      <c r="C128" s="65" t="s">
        <v>8304</v>
      </c>
      <c r="D128" s="66">
        <v>10</v>
      </c>
      <c r="E128" s="67" t="s">
        <v>136</v>
      </c>
      <c r="F128" s="68">
        <v>12</v>
      </c>
      <c r="G128" s="65"/>
      <c r="H128" s="69"/>
      <c r="I128" s="70"/>
      <c r="J128" s="70"/>
      <c r="K128" s="35" t="s">
        <v>65</v>
      </c>
      <c r="L128" s="77">
        <v>128</v>
      </c>
      <c r="M128" s="77"/>
      <c r="N128" s="72"/>
      <c r="O128" s="79" t="s">
        <v>176</v>
      </c>
      <c r="P128" s="81">
        <v>44729.72555555555</v>
      </c>
      <c r="Q128" s="79" t="s">
        <v>291</v>
      </c>
      <c r="R128" s="79" t="s">
        <v>314</v>
      </c>
      <c r="S128" s="79" t="s">
        <v>319</v>
      </c>
      <c r="T128" s="83" t="s">
        <v>328</v>
      </c>
      <c r="U128" s="79"/>
      <c r="V128" s="82" t="str">
        <f t="shared" si="4"/>
        <v>http://pbs.twimg.com/profile_images/1072458281174659073/hOF3yEhz_normal.jpg</v>
      </c>
      <c r="W128" s="81">
        <v>44729.72555555555</v>
      </c>
      <c r="X128" s="86">
        <v>44729</v>
      </c>
      <c r="Y128" s="83" t="s">
        <v>359</v>
      </c>
      <c r="Z128" s="82" t="str">
        <f>HYPERLINK("https://twitter.com/#!/creativesage/status/1537848748021321729")</f>
        <v>https://twitter.com/#!/creativesage/status/1537848748021321729</v>
      </c>
      <c r="AA128" s="79"/>
      <c r="AB128" s="79"/>
      <c r="AC128" s="83" t="s">
        <v>407</v>
      </c>
      <c r="AD128" s="79"/>
      <c r="AE128" s="79" t="b">
        <v>0</v>
      </c>
      <c r="AF128" s="79">
        <v>0</v>
      </c>
      <c r="AG128" s="83" t="s">
        <v>410</v>
      </c>
      <c r="AH128" s="79" t="b">
        <v>0</v>
      </c>
      <c r="AI128" s="79" t="s">
        <v>411</v>
      </c>
      <c r="AJ128" s="79"/>
      <c r="AK128" s="83" t="s">
        <v>410</v>
      </c>
      <c r="AL128" s="79" t="b">
        <v>0</v>
      </c>
      <c r="AM128" s="79">
        <v>0</v>
      </c>
      <c r="AN128" s="83" t="s">
        <v>410</v>
      </c>
      <c r="AO128" s="83" t="s">
        <v>417</v>
      </c>
      <c r="AP128" s="79" t="b">
        <v>1</v>
      </c>
      <c r="AQ128" s="83" t="s">
        <v>407</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218</v>
      </c>
      <c r="B129" s="64" t="s">
        <v>218</v>
      </c>
      <c r="C129" s="65" t="s">
        <v>8304</v>
      </c>
      <c r="D129" s="66">
        <v>10</v>
      </c>
      <c r="E129" s="67" t="s">
        <v>136</v>
      </c>
      <c r="F129" s="68">
        <v>12</v>
      </c>
      <c r="G129" s="65"/>
      <c r="H129" s="69"/>
      <c r="I129" s="70"/>
      <c r="J129" s="70"/>
      <c r="K129" s="35" t="s">
        <v>65</v>
      </c>
      <c r="L129" s="77">
        <v>129</v>
      </c>
      <c r="M129" s="77"/>
      <c r="N129" s="72"/>
      <c r="O129" s="79" t="s">
        <v>176</v>
      </c>
      <c r="P129" s="81">
        <v>44733.22553240741</v>
      </c>
      <c r="Q129" s="79" t="s">
        <v>292</v>
      </c>
      <c r="R129" s="79" t="s">
        <v>315</v>
      </c>
      <c r="S129" s="79" t="s">
        <v>319</v>
      </c>
      <c r="T129" s="83" t="s">
        <v>328</v>
      </c>
      <c r="U129" s="79"/>
      <c r="V129" s="82" t="str">
        <f t="shared" si="4"/>
        <v>http://pbs.twimg.com/profile_images/1072458281174659073/hOF3yEhz_normal.jpg</v>
      </c>
      <c r="W129" s="81">
        <v>44733.22553240741</v>
      </c>
      <c r="X129" s="86">
        <v>44733</v>
      </c>
      <c r="Y129" s="83" t="s">
        <v>353</v>
      </c>
      <c r="Z129" s="82" t="str">
        <f>HYPERLINK("https://twitter.com/#!/creativesage/status/1539117100370993154")</f>
        <v>https://twitter.com/#!/creativesage/status/1539117100370993154</v>
      </c>
      <c r="AA129" s="79"/>
      <c r="AB129" s="79"/>
      <c r="AC129" s="83" t="s">
        <v>408</v>
      </c>
      <c r="AD129" s="79"/>
      <c r="AE129" s="79" t="b">
        <v>0</v>
      </c>
      <c r="AF129" s="79">
        <v>0</v>
      </c>
      <c r="AG129" s="83" t="s">
        <v>410</v>
      </c>
      <c r="AH129" s="79" t="b">
        <v>0</v>
      </c>
      <c r="AI129" s="79" t="s">
        <v>411</v>
      </c>
      <c r="AJ129" s="79"/>
      <c r="AK129" s="83" t="s">
        <v>410</v>
      </c>
      <c r="AL129" s="79" t="b">
        <v>0</v>
      </c>
      <c r="AM129" s="79">
        <v>0</v>
      </c>
      <c r="AN129" s="83" t="s">
        <v>410</v>
      </c>
      <c r="AO129" s="83" t="s">
        <v>417</v>
      </c>
      <c r="AP129" s="79" t="b">
        <v>1</v>
      </c>
      <c r="AQ129" s="83" t="s">
        <v>408</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218</v>
      </c>
      <c r="B130" s="64" t="s">
        <v>218</v>
      </c>
      <c r="C130" s="65" t="s">
        <v>8304</v>
      </c>
      <c r="D130" s="66">
        <v>10</v>
      </c>
      <c r="E130" s="67" t="s">
        <v>136</v>
      </c>
      <c r="F130" s="68">
        <v>12</v>
      </c>
      <c r="G130" s="65"/>
      <c r="H130" s="69"/>
      <c r="I130" s="70"/>
      <c r="J130" s="70"/>
      <c r="K130" s="35" t="s">
        <v>65</v>
      </c>
      <c r="L130" s="77">
        <v>130</v>
      </c>
      <c r="M130" s="77"/>
      <c r="N130" s="72"/>
      <c r="O130" s="79" t="s">
        <v>176</v>
      </c>
      <c r="P130" s="81">
        <v>44741.72556712963</v>
      </c>
      <c r="Q130" s="79" t="s">
        <v>293</v>
      </c>
      <c r="R130" s="79" t="s">
        <v>316</v>
      </c>
      <c r="S130" s="79" t="s">
        <v>319</v>
      </c>
      <c r="T130" s="83" t="s">
        <v>328</v>
      </c>
      <c r="U130" s="79"/>
      <c r="V130" s="82" t="str">
        <f t="shared" si="4"/>
        <v>http://pbs.twimg.com/profile_images/1072458281174659073/hOF3yEhz_normal.jpg</v>
      </c>
      <c r="W130" s="81">
        <v>44741.72556712963</v>
      </c>
      <c r="X130" s="86">
        <v>44741</v>
      </c>
      <c r="Y130" s="83" t="s">
        <v>356</v>
      </c>
      <c r="Z130" s="82" t="str">
        <f>HYPERLINK("https://twitter.com/#!/creativesage/status/1542197406854520839")</f>
        <v>https://twitter.com/#!/creativesage/status/1542197406854520839</v>
      </c>
      <c r="AA130" s="79"/>
      <c r="AB130" s="79"/>
      <c r="AC130" s="83" t="s">
        <v>409</v>
      </c>
      <c r="AD130" s="79"/>
      <c r="AE130" s="79" t="b">
        <v>0</v>
      </c>
      <c r="AF130" s="79">
        <v>0</v>
      </c>
      <c r="AG130" s="83" t="s">
        <v>410</v>
      </c>
      <c r="AH130" s="79" t="b">
        <v>0</v>
      </c>
      <c r="AI130" s="79" t="s">
        <v>411</v>
      </c>
      <c r="AJ130" s="79"/>
      <c r="AK130" s="83" t="s">
        <v>410</v>
      </c>
      <c r="AL130" s="79" t="b">
        <v>0</v>
      </c>
      <c r="AM130" s="79">
        <v>0</v>
      </c>
      <c r="AN130" s="83" t="s">
        <v>410</v>
      </c>
      <c r="AO130" s="83" t="s">
        <v>417</v>
      </c>
      <c r="AP130" s="79" t="b">
        <v>1</v>
      </c>
      <c r="AQ130" s="83" t="s">
        <v>409</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626</v>
      </c>
      <c r="C1" s="13" t="s">
        <v>188</v>
      </c>
    </row>
    <row r="2" spans="1:3" ht="15">
      <c r="A2" s="78" t="s">
        <v>218</v>
      </c>
      <c r="B2" s="78" t="s">
        <v>689</v>
      </c>
      <c r="C2" s="87" t="s">
        <v>391</v>
      </c>
    </row>
    <row r="3" spans="1:3" ht="15">
      <c r="A3" s="79" t="s">
        <v>218</v>
      </c>
      <c r="B3" s="78" t="s">
        <v>638</v>
      </c>
      <c r="C3" s="87" t="s">
        <v>391</v>
      </c>
    </row>
    <row r="4" spans="1:3" ht="15">
      <c r="A4" s="79" t="s">
        <v>218</v>
      </c>
      <c r="B4" s="78" t="s">
        <v>690</v>
      </c>
      <c r="C4" s="87" t="s">
        <v>391</v>
      </c>
    </row>
    <row r="5" spans="1:3" ht="15">
      <c r="A5" s="79" t="s">
        <v>218</v>
      </c>
      <c r="B5" s="78" t="s">
        <v>691</v>
      </c>
      <c r="C5" s="87" t="s">
        <v>391</v>
      </c>
    </row>
    <row r="6" spans="1:3" ht="15">
      <c r="A6" s="79" t="s">
        <v>218</v>
      </c>
      <c r="B6" s="78" t="s">
        <v>692</v>
      </c>
      <c r="C6" s="87" t="s">
        <v>391</v>
      </c>
    </row>
    <row r="7" spans="1:3" ht="15">
      <c r="A7" s="79" t="s">
        <v>218</v>
      </c>
      <c r="B7" s="78" t="s">
        <v>323</v>
      </c>
      <c r="C7" s="87" t="s">
        <v>391</v>
      </c>
    </row>
    <row r="8" spans="1:3" ht="15">
      <c r="A8" s="79" t="s">
        <v>218</v>
      </c>
      <c r="B8" s="78" t="s">
        <v>693</v>
      </c>
      <c r="C8" s="87" t="s">
        <v>391</v>
      </c>
    </row>
    <row r="9" spans="1:3" ht="15">
      <c r="A9" s="79" t="s">
        <v>218</v>
      </c>
      <c r="B9" s="78" t="s">
        <v>694</v>
      </c>
      <c r="C9" s="87" t="s">
        <v>391</v>
      </c>
    </row>
    <row r="10" spans="1:3" ht="15">
      <c r="A10" s="79" t="s">
        <v>218</v>
      </c>
      <c r="B10" s="78" t="s">
        <v>695</v>
      </c>
      <c r="C10" s="87" t="s">
        <v>391</v>
      </c>
    </row>
    <row r="11" spans="1:3" ht="15">
      <c r="A11" s="79" t="s">
        <v>218</v>
      </c>
      <c r="B11" s="78" t="s">
        <v>696</v>
      </c>
      <c r="C11" s="87" t="s">
        <v>391</v>
      </c>
    </row>
    <row r="12" spans="1:3" ht="15">
      <c r="A12" s="79" t="s">
        <v>218</v>
      </c>
      <c r="B12" s="78" t="s">
        <v>241</v>
      </c>
      <c r="C12" s="87" t="s">
        <v>391</v>
      </c>
    </row>
    <row r="13" spans="1:3" ht="15">
      <c r="A13" s="79" t="s">
        <v>218</v>
      </c>
      <c r="B13" s="78" t="s">
        <v>240</v>
      </c>
      <c r="C13" s="87" t="s">
        <v>391</v>
      </c>
    </row>
    <row r="14" spans="1:3" ht="15">
      <c r="A14" s="79" t="s">
        <v>218</v>
      </c>
      <c r="B14" s="78" t="s">
        <v>697</v>
      </c>
      <c r="C14" s="87" t="s">
        <v>391</v>
      </c>
    </row>
    <row r="15" spans="1:3" ht="15">
      <c r="A15" s="79" t="s">
        <v>218</v>
      </c>
      <c r="B15" s="78" t="s">
        <v>698</v>
      </c>
      <c r="C15" s="87" t="s">
        <v>391</v>
      </c>
    </row>
    <row r="16" spans="1:3" ht="15">
      <c r="A16" s="79" t="s">
        <v>218</v>
      </c>
      <c r="B16" s="78" t="s">
        <v>689</v>
      </c>
      <c r="C16" s="87" t="s">
        <v>382</v>
      </c>
    </row>
    <row r="17" spans="1:3" ht="15">
      <c r="A17" s="79" t="s">
        <v>218</v>
      </c>
      <c r="B17" s="78" t="s">
        <v>638</v>
      </c>
      <c r="C17" s="87" t="s">
        <v>382</v>
      </c>
    </row>
    <row r="18" spans="1:3" ht="15">
      <c r="A18" s="79" t="s">
        <v>218</v>
      </c>
      <c r="B18" s="78" t="s">
        <v>690</v>
      </c>
      <c r="C18" s="87" t="s">
        <v>382</v>
      </c>
    </row>
    <row r="19" spans="1:3" ht="15">
      <c r="A19" s="79" t="s">
        <v>218</v>
      </c>
      <c r="B19" s="78" t="s">
        <v>691</v>
      </c>
      <c r="C19" s="87" t="s">
        <v>382</v>
      </c>
    </row>
    <row r="20" spans="1:3" ht="15">
      <c r="A20" s="79" t="s">
        <v>218</v>
      </c>
      <c r="B20" s="78" t="s">
        <v>692</v>
      </c>
      <c r="C20" s="87" t="s">
        <v>382</v>
      </c>
    </row>
    <row r="21" spans="1:3" ht="15">
      <c r="A21" s="79" t="s">
        <v>218</v>
      </c>
      <c r="B21" s="78" t="s">
        <v>323</v>
      </c>
      <c r="C21" s="87" t="s">
        <v>382</v>
      </c>
    </row>
    <row r="22" spans="1:3" ht="15">
      <c r="A22" s="79" t="s">
        <v>218</v>
      </c>
      <c r="B22" s="78" t="s">
        <v>693</v>
      </c>
      <c r="C22" s="87" t="s">
        <v>382</v>
      </c>
    </row>
    <row r="23" spans="1:3" ht="15">
      <c r="A23" s="79" t="s">
        <v>218</v>
      </c>
      <c r="B23" s="78" t="s">
        <v>694</v>
      </c>
      <c r="C23" s="87" t="s">
        <v>382</v>
      </c>
    </row>
    <row r="24" spans="1:3" ht="15">
      <c r="A24" s="79" t="s">
        <v>218</v>
      </c>
      <c r="B24" s="78" t="s">
        <v>695</v>
      </c>
      <c r="C24" s="87" t="s">
        <v>382</v>
      </c>
    </row>
    <row r="25" spans="1:3" ht="15">
      <c r="A25" s="79" t="s">
        <v>218</v>
      </c>
      <c r="B25" s="78" t="s">
        <v>696</v>
      </c>
      <c r="C25" s="87" t="s">
        <v>382</v>
      </c>
    </row>
    <row r="26" spans="1:3" ht="15">
      <c r="A26" s="79" t="s">
        <v>218</v>
      </c>
      <c r="B26" s="78" t="s">
        <v>240</v>
      </c>
      <c r="C26" s="87" t="s">
        <v>382</v>
      </c>
    </row>
    <row r="27" spans="1:3" ht="15">
      <c r="A27" s="79" t="s">
        <v>218</v>
      </c>
      <c r="B27" s="78" t="s">
        <v>241</v>
      </c>
      <c r="C27" s="87" t="s">
        <v>382</v>
      </c>
    </row>
    <row r="28" spans="1:3" ht="15">
      <c r="A28" s="79" t="s">
        <v>218</v>
      </c>
      <c r="B28" s="78" t="s">
        <v>219</v>
      </c>
      <c r="C28" s="87" t="s">
        <v>382</v>
      </c>
    </row>
    <row r="29" spans="1:3" ht="15">
      <c r="A29" s="79" t="s">
        <v>218</v>
      </c>
      <c r="B29" s="78" t="s">
        <v>698</v>
      </c>
      <c r="C29" s="87" t="s">
        <v>382</v>
      </c>
    </row>
    <row r="30" spans="1:3" ht="15">
      <c r="A30" s="79" t="s">
        <v>218</v>
      </c>
      <c r="B30" s="78" t="s">
        <v>697</v>
      </c>
      <c r="C30" s="87" t="s">
        <v>382</v>
      </c>
    </row>
    <row r="31" spans="1:3" ht="15">
      <c r="A31" s="79" t="s">
        <v>218</v>
      </c>
      <c r="B31" s="78" t="s">
        <v>689</v>
      </c>
      <c r="C31" s="87" t="s">
        <v>390</v>
      </c>
    </row>
    <row r="32" spans="1:3" ht="15">
      <c r="A32" s="79" t="s">
        <v>218</v>
      </c>
      <c r="B32" s="78" t="s">
        <v>638</v>
      </c>
      <c r="C32" s="87" t="s">
        <v>390</v>
      </c>
    </row>
    <row r="33" spans="1:3" ht="15">
      <c r="A33" s="79" t="s">
        <v>218</v>
      </c>
      <c r="B33" s="78" t="s">
        <v>690</v>
      </c>
      <c r="C33" s="87" t="s">
        <v>390</v>
      </c>
    </row>
    <row r="34" spans="1:3" ht="15">
      <c r="A34" s="79" t="s">
        <v>218</v>
      </c>
      <c r="B34" s="78" t="s">
        <v>691</v>
      </c>
      <c r="C34" s="87" t="s">
        <v>390</v>
      </c>
    </row>
    <row r="35" spans="1:3" ht="15">
      <c r="A35" s="79" t="s">
        <v>218</v>
      </c>
      <c r="B35" s="78" t="s">
        <v>692</v>
      </c>
      <c r="C35" s="87" t="s">
        <v>390</v>
      </c>
    </row>
    <row r="36" spans="1:3" ht="15">
      <c r="A36" s="79" t="s">
        <v>218</v>
      </c>
      <c r="B36" s="78" t="s">
        <v>323</v>
      </c>
      <c r="C36" s="87" t="s">
        <v>390</v>
      </c>
    </row>
    <row r="37" spans="1:3" ht="15">
      <c r="A37" s="79" t="s">
        <v>218</v>
      </c>
      <c r="B37" s="78" t="s">
        <v>693</v>
      </c>
      <c r="C37" s="87" t="s">
        <v>390</v>
      </c>
    </row>
    <row r="38" spans="1:3" ht="15">
      <c r="A38" s="79" t="s">
        <v>218</v>
      </c>
      <c r="B38" s="78" t="s">
        <v>694</v>
      </c>
      <c r="C38" s="87" t="s">
        <v>390</v>
      </c>
    </row>
    <row r="39" spans="1:3" ht="15">
      <c r="A39" s="79" t="s">
        <v>218</v>
      </c>
      <c r="B39" s="78" t="s">
        <v>695</v>
      </c>
      <c r="C39" s="87" t="s">
        <v>390</v>
      </c>
    </row>
    <row r="40" spans="1:3" ht="15">
      <c r="A40" s="79" t="s">
        <v>218</v>
      </c>
      <c r="B40" s="78" t="s">
        <v>696</v>
      </c>
      <c r="C40" s="87" t="s">
        <v>390</v>
      </c>
    </row>
    <row r="41" spans="1:3" ht="15">
      <c r="A41" s="79" t="s">
        <v>218</v>
      </c>
      <c r="B41" s="78" t="s">
        <v>240</v>
      </c>
      <c r="C41" s="87" t="s">
        <v>390</v>
      </c>
    </row>
    <row r="42" spans="1:3" ht="15">
      <c r="A42" s="79" t="s">
        <v>218</v>
      </c>
      <c r="B42" s="78" t="s">
        <v>697</v>
      </c>
      <c r="C42" s="87" t="s">
        <v>390</v>
      </c>
    </row>
    <row r="43" spans="1:3" ht="15">
      <c r="A43" s="79" t="s">
        <v>218</v>
      </c>
      <c r="B43" s="78" t="s">
        <v>698</v>
      </c>
      <c r="C43" s="87" t="s">
        <v>390</v>
      </c>
    </row>
    <row r="44" spans="1:3" ht="15">
      <c r="A44" s="79" t="s">
        <v>218</v>
      </c>
      <c r="B44" s="78" t="s">
        <v>689</v>
      </c>
      <c r="C44" s="87" t="s">
        <v>389</v>
      </c>
    </row>
    <row r="45" spans="1:3" ht="15">
      <c r="A45" s="79" t="s">
        <v>218</v>
      </c>
      <c r="B45" s="78" t="s">
        <v>638</v>
      </c>
      <c r="C45" s="87" t="s">
        <v>389</v>
      </c>
    </row>
    <row r="46" spans="1:3" ht="15">
      <c r="A46" s="79" t="s">
        <v>218</v>
      </c>
      <c r="B46" s="78" t="s">
        <v>690</v>
      </c>
      <c r="C46" s="87" t="s">
        <v>389</v>
      </c>
    </row>
    <row r="47" spans="1:3" ht="15">
      <c r="A47" s="79" t="s">
        <v>218</v>
      </c>
      <c r="B47" s="78" t="s">
        <v>691</v>
      </c>
      <c r="C47" s="87" t="s">
        <v>389</v>
      </c>
    </row>
    <row r="48" spans="1:3" ht="15">
      <c r="A48" s="79" t="s">
        <v>218</v>
      </c>
      <c r="B48" s="78" t="s">
        <v>692</v>
      </c>
      <c r="C48" s="87" t="s">
        <v>389</v>
      </c>
    </row>
    <row r="49" spans="1:3" ht="15">
      <c r="A49" s="79" t="s">
        <v>218</v>
      </c>
      <c r="B49" s="78" t="s">
        <v>323</v>
      </c>
      <c r="C49" s="87" t="s">
        <v>389</v>
      </c>
    </row>
    <row r="50" spans="1:3" ht="15">
      <c r="A50" s="79" t="s">
        <v>218</v>
      </c>
      <c r="B50" s="78" t="s">
        <v>693</v>
      </c>
      <c r="C50" s="87" t="s">
        <v>389</v>
      </c>
    </row>
    <row r="51" spans="1:3" ht="15">
      <c r="A51" s="79" t="s">
        <v>218</v>
      </c>
      <c r="B51" s="78" t="s">
        <v>694</v>
      </c>
      <c r="C51" s="87" t="s">
        <v>389</v>
      </c>
    </row>
    <row r="52" spans="1:3" ht="15">
      <c r="A52" s="79" t="s">
        <v>218</v>
      </c>
      <c r="B52" s="78" t="s">
        <v>695</v>
      </c>
      <c r="C52" s="87" t="s">
        <v>389</v>
      </c>
    </row>
    <row r="53" spans="1:3" ht="15">
      <c r="A53" s="79" t="s">
        <v>218</v>
      </c>
      <c r="B53" s="78" t="s">
        <v>696</v>
      </c>
      <c r="C53" s="87" t="s">
        <v>389</v>
      </c>
    </row>
    <row r="54" spans="1:3" ht="15">
      <c r="A54" s="79" t="s">
        <v>218</v>
      </c>
      <c r="B54" s="78" t="s">
        <v>240</v>
      </c>
      <c r="C54" s="87" t="s">
        <v>389</v>
      </c>
    </row>
    <row r="55" spans="1:3" ht="15">
      <c r="A55" s="79" t="s">
        <v>218</v>
      </c>
      <c r="B55" s="78" t="s">
        <v>689</v>
      </c>
      <c r="C55" s="87" t="s">
        <v>388</v>
      </c>
    </row>
    <row r="56" spans="1:3" ht="15">
      <c r="A56" s="79" t="s">
        <v>218</v>
      </c>
      <c r="B56" s="78" t="s">
        <v>638</v>
      </c>
      <c r="C56" s="87" t="s">
        <v>388</v>
      </c>
    </row>
    <row r="57" spans="1:3" ht="15">
      <c r="A57" s="79" t="s">
        <v>218</v>
      </c>
      <c r="B57" s="78" t="s">
        <v>690</v>
      </c>
      <c r="C57" s="87" t="s">
        <v>388</v>
      </c>
    </row>
    <row r="58" spans="1:3" ht="15">
      <c r="A58" s="79" t="s">
        <v>218</v>
      </c>
      <c r="B58" s="78" t="s">
        <v>691</v>
      </c>
      <c r="C58" s="87" t="s">
        <v>388</v>
      </c>
    </row>
    <row r="59" spans="1:3" ht="15">
      <c r="A59" s="79" t="s">
        <v>218</v>
      </c>
      <c r="B59" s="78" t="s">
        <v>692</v>
      </c>
      <c r="C59" s="87" t="s">
        <v>388</v>
      </c>
    </row>
    <row r="60" spans="1:3" ht="15">
      <c r="A60" s="79" t="s">
        <v>218</v>
      </c>
      <c r="B60" s="78" t="s">
        <v>323</v>
      </c>
      <c r="C60" s="87" t="s">
        <v>388</v>
      </c>
    </row>
    <row r="61" spans="1:3" ht="15">
      <c r="A61" s="79" t="s">
        <v>218</v>
      </c>
      <c r="B61" s="78" t="s">
        <v>693</v>
      </c>
      <c r="C61" s="87" t="s">
        <v>388</v>
      </c>
    </row>
    <row r="62" spans="1:3" ht="15">
      <c r="A62" s="79" t="s">
        <v>218</v>
      </c>
      <c r="B62" s="78" t="s">
        <v>694</v>
      </c>
      <c r="C62" s="87" t="s">
        <v>388</v>
      </c>
    </row>
    <row r="63" spans="1:3" ht="15">
      <c r="A63" s="79" t="s">
        <v>218</v>
      </c>
      <c r="B63" s="78" t="s">
        <v>695</v>
      </c>
      <c r="C63" s="87" t="s">
        <v>388</v>
      </c>
    </row>
    <row r="64" spans="1:3" ht="15">
      <c r="A64" s="79" t="s">
        <v>218</v>
      </c>
      <c r="B64" s="78" t="s">
        <v>696</v>
      </c>
      <c r="C64" s="87" t="s">
        <v>388</v>
      </c>
    </row>
    <row r="65" spans="1:3" ht="15">
      <c r="A65" s="79" t="s">
        <v>218</v>
      </c>
      <c r="B65" s="78" t="s">
        <v>240</v>
      </c>
      <c r="C65" s="87" t="s">
        <v>388</v>
      </c>
    </row>
    <row r="66" spans="1:3" ht="15">
      <c r="A66" s="79" t="s">
        <v>218</v>
      </c>
      <c r="B66" s="78" t="s">
        <v>689</v>
      </c>
      <c r="C66" s="87" t="s">
        <v>387</v>
      </c>
    </row>
    <row r="67" spans="1:3" ht="15">
      <c r="A67" s="79" t="s">
        <v>218</v>
      </c>
      <c r="B67" s="78" t="s">
        <v>638</v>
      </c>
      <c r="C67" s="87" t="s">
        <v>387</v>
      </c>
    </row>
    <row r="68" spans="1:3" ht="15">
      <c r="A68" s="79" t="s">
        <v>218</v>
      </c>
      <c r="B68" s="78" t="s">
        <v>690</v>
      </c>
      <c r="C68" s="87" t="s">
        <v>387</v>
      </c>
    </row>
    <row r="69" spans="1:3" ht="15">
      <c r="A69" s="79" t="s">
        <v>218</v>
      </c>
      <c r="B69" s="78" t="s">
        <v>691</v>
      </c>
      <c r="C69" s="87" t="s">
        <v>387</v>
      </c>
    </row>
    <row r="70" spans="1:3" ht="15">
      <c r="A70" s="79" t="s">
        <v>218</v>
      </c>
      <c r="B70" s="78" t="s">
        <v>692</v>
      </c>
      <c r="C70" s="87" t="s">
        <v>387</v>
      </c>
    </row>
    <row r="71" spans="1:3" ht="15">
      <c r="A71" s="79" t="s">
        <v>218</v>
      </c>
      <c r="B71" s="78" t="s">
        <v>323</v>
      </c>
      <c r="C71" s="87" t="s">
        <v>387</v>
      </c>
    </row>
    <row r="72" spans="1:3" ht="15">
      <c r="A72" s="79" t="s">
        <v>218</v>
      </c>
      <c r="B72" s="78" t="s">
        <v>693</v>
      </c>
      <c r="C72" s="87" t="s">
        <v>387</v>
      </c>
    </row>
    <row r="73" spans="1:3" ht="15">
      <c r="A73" s="79" t="s">
        <v>218</v>
      </c>
      <c r="B73" s="78" t="s">
        <v>694</v>
      </c>
      <c r="C73" s="87" t="s">
        <v>387</v>
      </c>
    </row>
    <row r="74" spans="1:3" ht="15">
      <c r="A74" s="79" t="s">
        <v>218</v>
      </c>
      <c r="B74" s="78" t="s">
        <v>695</v>
      </c>
      <c r="C74" s="87" t="s">
        <v>387</v>
      </c>
    </row>
    <row r="75" spans="1:3" ht="15">
      <c r="A75" s="79" t="s">
        <v>218</v>
      </c>
      <c r="B75" s="78" t="s">
        <v>696</v>
      </c>
      <c r="C75" s="87" t="s">
        <v>387</v>
      </c>
    </row>
    <row r="76" spans="1:3" ht="15">
      <c r="A76" s="79" t="s">
        <v>218</v>
      </c>
      <c r="B76" s="78" t="s">
        <v>240</v>
      </c>
      <c r="C76" s="87" t="s">
        <v>387</v>
      </c>
    </row>
    <row r="77" spans="1:3" ht="15">
      <c r="A77" s="79" t="s">
        <v>218</v>
      </c>
      <c r="B77" s="78" t="s">
        <v>689</v>
      </c>
      <c r="C77" s="87" t="s">
        <v>386</v>
      </c>
    </row>
    <row r="78" spans="1:3" ht="15">
      <c r="A78" s="79" t="s">
        <v>218</v>
      </c>
      <c r="B78" s="78" t="s">
        <v>638</v>
      </c>
      <c r="C78" s="87" t="s">
        <v>386</v>
      </c>
    </row>
    <row r="79" spans="1:3" ht="15">
      <c r="A79" s="79" t="s">
        <v>218</v>
      </c>
      <c r="B79" s="78" t="s">
        <v>690</v>
      </c>
      <c r="C79" s="87" t="s">
        <v>386</v>
      </c>
    </row>
    <row r="80" spans="1:3" ht="15">
      <c r="A80" s="79" t="s">
        <v>218</v>
      </c>
      <c r="B80" s="78" t="s">
        <v>691</v>
      </c>
      <c r="C80" s="87" t="s">
        <v>386</v>
      </c>
    </row>
    <row r="81" spans="1:3" ht="15">
      <c r="A81" s="79" t="s">
        <v>218</v>
      </c>
      <c r="B81" s="78" t="s">
        <v>692</v>
      </c>
      <c r="C81" s="87" t="s">
        <v>386</v>
      </c>
    </row>
    <row r="82" spans="1:3" ht="15">
      <c r="A82" s="79" t="s">
        <v>218</v>
      </c>
      <c r="B82" s="78" t="s">
        <v>323</v>
      </c>
      <c r="C82" s="87" t="s">
        <v>386</v>
      </c>
    </row>
    <row r="83" spans="1:3" ht="15">
      <c r="A83" s="79" t="s">
        <v>218</v>
      </c>
      <c r="B83" s="78" t="s">
        <v>693</v>
      </c>
      <c r="C83" s="87" t="s">
        <v>386</v>
      </c>
    </row>
    <row r="84" spans="1:3" ht="15">
      <c r="A84" s="79" t="s">
        <v>218</v>
      </c>
      <c r="B84" s="78" t="s">
        <v>694</v>
      </c>
      <c r="C84" s="87" t="s">
        <v>386</v>
      </c>
    </row>
    <row r="85" spans="1:3" ht="15">
      <c r="A85" s="79" t="s">
        <v>218</v>
      </c>
      <c r="B85" s="78" t="s">
        <v>695</v>
      </c>
      <c r="C85" s="87" t="s">
        <v>386</v>
      </c>
    </row>
    <row r="86" spans="1:3" ht="15">
      <c r="A86" s="79" t="s">
        <v>218</v>
      </c>
      <c r="B86" s="78" t="s">
        <v>696</v>
      </c>
      <c r="C86" s="87" t="s">
        <v>386</v>
      </c>
    </row>
    <row r="87" spans="1:3" ht="15">
      <c r="A87" s="79" t="s">
        <v>218</v>
      </c>
      <c r="B87" s="78" t="s">
        <v>699</v>
      </c>
      <c r="C87" s="87" t="s">
        <v>386</v>
      </c>
    </row>
    <row r="88" spans="1:3" ht="15">
      <c r="A88" s="79" t="s">
        <v>218</v>
      </c>
      <c r="B88" s="78" t="s">
        <v>697</v>
      </c>
      <c r="C88" s="87" t="s">
        <v>386</v>
      </c>
    </row>
    <row r="89" spans="1:3" ht="15">
      <c r="A89" s="79" t="s">
        <v>218</v>
      </c>
      <c r="B89" s="78" t="s">
        <v>698</v>
      </c>
      <c r="C89" s="87" t="s">
        <v>386</v>
      </c>
    </row>
    <row r="90" spans="1:3" ht="15">
      <c r="A90" s="79" t="s">
        <v>218</v>
      </c>
      <c r="B90" s="78" t="s">
        <v>689</v>
      </c>
      <c r="C90" s="87" t="s">
        <v>385</v>
      </c>
    </row>
    <row r="91" spans="1:3" ht="15">
      <c r="A91" s="79" t="s">
        <v>218</v>
      </c>
      <c r="B91" s="78" t="s">
        <v>638</v>
      </c>
      <c r="C91" s="87" t="s">
        <v>385</v>
      </c>
    </row>
    <row r="92" spans="1:3" ht="15">
      <c r="A92" s="79" t="s">
        <v>218</v>
      </c>
      <c r="B92" s="78" t="s">
        <v>690</v>
      </c>
      <c r="C92" s="87" t="s">
        <v>385</v>
      </c>
    </row>
    <row r="93" spans="1:3" ht="15">
      <c r="A93" s="79" t="s">
        <v>218</v>
      </c>
      <c r="B93" s="78" t="s">
        <v>691</v>
      </c>
      <c r="C93" s="87" t="s">
        <v>385</v>
      </c>
    </row>
    <row r="94" spans="1:3" ht="15">
      <c r="A94" s="79" t="s">
        <v>218</v>
      </c>
      <c r="B94" s="78" t="s">
        <v>692</v>
      </c>
      <c r="C94" s="87" t="s">
        <v>385</v>
      </c>
    </row>
    <row r="95" spans="1:3" ht="15">
      <c r="A95" s="79" t="s">
        <v>218</v>
      </c>
      <c r="B95" s="78" t="s">
        <v>323</v>
      </c>
      <c r="C95" s="87" t="s">
        <v>385</v>
      </c>
    </row>
    <row r="96" spans="1:3" ht="15">
      <c r="A96" s="79" t="s">
        <v>218</v>
      </c>
      <c r="B96" s="78" t="s">
        <v>693</v>
      </c>
      <c r="C96" s="87" t="s">
        <v>385</v>
      </c>
    </row>
    <row r="97" spans="1:3" ht="15">
      <c r="A97" s="79" t="s">
        <v>218</v>
      </c>
      <c r="B97" s="78" t="s">
        <v>694</v>
      </c>
      <c r="C97" s="87" t="s">
        <v>385</v>
      </c>
    </row>
    <row r="98" spans="1:3" ht="15">
      <c r="A98" s="79" t="s">
        <v>218</v>
      </c>
      <c r="B98" s="78" t="s">
        <v>695</v>
      </c>
      <c r="C98" s="87" t="s">
        <v>385</v>
      </c>
    </row>
    <row r="99" spans="1:3" ht="15">
      <c r="A99" s="79" t="s">
        <v>218</v>
      </c>
      <c r="B99" s="78" t="s">
        <v>696</v>
      </c>
      <c r="C99" s="87" t="s">
        <v>385</v>
      </c>
    </row>
    <row r="100" spans="1:3" ht="15">
      <c r="A100" s="79" t="s">
        <v>218</v>
      </c>
      <c r="B100" s="78" t="s">
        <v>699</v>
      </c>
      <c r="C100" s="87" t="s">
        <v>385</v>
      </c>
    </row>
    <row r="101" spans="1:3" ht="15">
      <c r="A101" s="79" t="s">
        <v>218</v>
      </c>
      <c r="B101" s="78" t="s">
        <v>697</v>
      </c>
      <c r="C101" s="87" t="s">
        <v>385</v>
      </c>
    </row>
    <row r="102" spans="1:3" ht="15">
      <c r="A102" s="79" t="s">
        <v>218</v>
      </c>
      <c r="B102" s="78" t="s">
        <v>698</v>
      </c>
      <c r="C102" s="87" t="s">
        <v>385</v>
      </c>
    </row>
    <row r="103" spans="1:3" ht="15">
      <c r="A103" s="79" t="s">
        <v>218</v>
      </c>
      <c r="B103" s="78" t="s">
        <v>689</v>
      </c>
      <c r="C103" s="87" t="s">
        <v>384</v>
      </c>
    </row>
    <row r="104" spans="1:3" ht="15">
      <c r="A104" s="79" t="s">
        <v>218</v>
      </c>
      <c r="B104" s="78" t="s">
        <v>638</v>
      </c>
      <c r="C104" s="87" t="s">
        <v>384</v>
      </c>
    </row>
    <row r="105" spans="1:3" ht="15">
      <c r="A105" s="79" t="s">
        <v>218</v>
      </c>
      <c r="B105" s="78" t="s">
        <v>690</v>
      </c>
      <c r="C105" s="87" t="s">
        <v>384</v>
      </c>
    </row>
    <row r="106" spans="1:3" ht="15">
      <c r="A106" s="79" t="s">
        <v>218</v>
      </c>
      <c r="B106" s="78" t="s">
        <v>691</v>
      </c>
      <c r="C106" s="87" t="s">
        <v>384</v>
      </c>
    </row>
    <row r="107" spans="1:3" ht="15">
      <c r="A107" s="79" t="s">
        <v>218</v>
      </c>
      <c r="B107" s="78" t="s">
        <v>692</v>
      </c>
      <c r="C107" s="87" t="s">
        <v>384</v>
      </c>
    </row>
    <row r="108" spans="1:3" ht="15">
      <c r="A108" s="79" t="s">
        <v>218</v>
      </c>
      <c r="B108" s="78" t="s">
        <v>323</v>
      </c>
      <c r="C108" s="87" t="s">
        <v>384</v>
      </c>
    </row>
    <row r="109" spans="1:3" ht="15">
      <c r="A109" s="79" t="s">
        <v>218</v>
      </c>
      <c r="B109" s="78" t="s">
        <v>693</v>
      </c>
      <c r="C109" s="87" t="s">
        <v>384</v>
      </c>
    </row>
    <row r="110" spans="1:3" ht="15">
      <c r="A110" s="79" t="s">
        <v>218</v>
      </c>
      <c r="B110" s="78" t="s">
        <v>694</v>
      </c>
      <c r="C110" s="87" t="s">
        <v>384</v>
      </c>
    </row>
    <row r="111" spans="1:3" ht="15">
      <c r="A111" s="79" t="s">
        <v>218</v>
      </c>
      <c r="B111" s="78" t="s">
        <v>695</v>
      </c>
      <c r="C111" s="87" t="s">
        <v>384</v>
      </c>
    </row>
    <row r="112" spans="1:3" ht="15">
      <c r="A112" s="79" t="s">
        <v>218</v>
      </c>
      <c r="B112" s="78" t="s">
        <v>696</v>
      </c>
      <c r="C112" s="87" t="s">
        <v>384</v>
      </c>
    </row>
    <row r="113" spans="1:3" ht="15">
      <c r="A113" s="79" t="s">
        <v>218</v>
      </c>
      <c r="B113" s="78" t="s">
        <v>238</v>
      </c>
      <c r="C113" s="87" t="s">
        <v>384</v>
      </c>
    </row>
    <row r="114" spans="1:3" ht="15">
      <c r="A114" s="79" t="s">
        <v>218</v>
      </c>
      <c r="B114" s="78" t="s">
        <v>689</v>
      </c>
      <c r="C114" s="87" t="s">
        <v>383</v>
      </c>
    </row>
    <row r="115" spans="1:3" ht="15">
      <c r="A115" s="79" t="s">
        <v>218</v>
      </c>
      <c r="B115" s="78" t="s">
        <v>638</v>
      </c>
      <c r="C115" s="87" t="s">
        <v>383</v>
      </c>
    </row>
    <row r="116" spans="1:3" ht="15">
      <c r="A116" s="79" t="s">
        <v>218</v>
      </c>
      <c r="B116" s="78" t="s">
        <v>690</v>
      </c>
      <c r="C116" s="87" t="s">
        <v>383</v>
      </c>
    </row>
    <row r="117" spans="1:3" ht="15">
      <c r="A117" s="79" t="s">
        <v>218</v>
      </c>
      <c r="B117" s="78" t="s">
        <v>691</v>
      </c>
      <c r="C117" s="87" t="s">
        <v>383</v>
      </c>
    </row>
    <row r="118" spans="1:3" ht="15">
      <c r="A118" s="79" t="s">
        <v>218</v>
      </c>
      <c r="B118" s="78" t="s">
        <v>692</v>
      </c>
      <c r="C118" s="87" t="s">
        <v>383</v>
      </c>
    </row>
    <row r="119" spans="1:3" ht="15">
      <c r="A119" s="79" t="s">
        <v>218</v>
      </c>
      <c r="B119" s="78" t="s">
        <v>323</v>
      </c>
      <c r="C119" s="87" t="s">
        <v>383</v>
      </c>
    </row>
    <row r="120" spans="1:3" ht="15">
      <c r="A120" s="79" t="s">
        <v>218</v>
      </c>
      <c r="B120" s="78" t="s">
        <v>693</v>
      </c>
      <c r="C120" s="87" t="s">
        <v>383</v>
      </c>
    </row>
    <row r="121" spans="1:3" ht="15">
      <c r="A121" s="79" t="s">
        <v>218</v>
      </c>
      <c r="B121" s="78" t="s">
        <v>694</v>
      </c>
      <c r="C121" s="87" t="s">
        <v>383</v>
      </c>
    </row>
    <row r="122" spans="1:3" ht="15">
      <c r="A122" s="79" t="s">
        <v>218</v>
      </c>
      <c r="B122" s="78" t="s">
        <v>695</v>
      </c>
      <c r="C122" s="87" t="s">
        <v>383</v>
      </c>
    </row>
    <row r="123" spans="1:3" ht="15">
      <c r="A123" s="79" t="s">
        <v>218</v>
      </c>
      <c r="B123" s="78" t="s">
        <v>696</v>
      </c>
      <c r="C123" s="87" t="s">
        <v>383</v>
      </c>
    </row>
    <row r="124" spans="1:3" ht="15">
      <c r="A124" s="79" t="s">
        <v>218</v>
      </c>
      <c r="B124" s="78" t="s">
        <v>238</v>
      </c>
      <c r="C124" s="87" t="s">
        <v>383</v>
      </c>
    </row>
    <row r="125" spans="1:3" ht="15">
      <c r="A125" s="79" t="s">
        <v>218</v>
      </c>
      <c r="B125" s="78" t="s">
        <v>697</v>
      </c>
      <c r="C125" s="87" t="s">
        <v>383</v>
      </c>
    </row>
    <row r="126" spans="1:3" ht="15">
      <c r="A126" s="79" t="s">
        <v>218</v>
      </c>
      <c r="B126" s="78" t="s">
        <v>698</v>
      </c>
      <c r="C126" s="87" t="s">
        <v>383</v>
      </c>
    </row>
    <row r="127" spans="1:3" ht="15">
      <c r="A127" s="79" t="s">
        <v>218</v>
      </c>
      <c r="B127" s="78" t="s">
        <v>689</v>
      </c>
      <c r="C127" s="87" t="s">
        <v>379</v>
      </c>
    </row>
    <row r="128" spans="1:3" ht="15">
      <c r="A128" s="79" t="s">
        <v>218</v>
      </c>
      <c r="B128" s="78" t="s">
        <v>638</v>
      </c>
      <c r="C128" s="87" t="s">
        <v>379</v>
      </c>
    </row>
    <row r="129" spans="1:3" ht="15">
      <c r="A129" s="79" t="s">
        <v>218</v>
      </c>
      <c r="B129" s="78" t="s">
        <v>690</v>
      </c>
      <c r="C129" s="87" t="s">
        <v>379</v>
      </c>
    </row>
    <row r="130" spans="1:3" ht="15">
      <c r="A130" s="79" t="s">
        <v>218</v>
      </c>
      <c r="B130" s="78" t="s">
        <v>691</v>
      </c>
      <c r="C130" s="87" t="s">
        <v>379</v>
      </c>
    </row>
    <row r="131" spans="1:3" ht="15">
      <c r="A131" s="79" t="s">
        <v>218</v>
      </c>
      <c r="B131" s="78" t="s">
        <v>692</v>
      </c>
      <c r="C131" s="87" t="s">
        <v>379</v>
      </c>
    </row>
    <row r="132" spans="1:3" ht="15">
      <c r="A132" s="79" t="s">
        <v>218</v>
      </c>
      <c r="B132" s="78" t="s">
        <v>323</v>
      </c>
      <c r="C132" s="87" t="s">
        <v>379</v>
      </c>
    </row>
    <row r="133" spans="1:3" ht="15">
      <c r="A133" s="79" t="s">
        <v>218</v>
      </c>
      <c r="B133" s="78" t="s">
        <v>693</v>
      </c>
      <c r="C133" s="87" t="s">
        <v>379</v>
      </c>
    </row>
    <row r="134" spans="1:3" ht="15">
      <c r="A134" s="79" t="s">
        <v>218</v>
      </c>
      <c r="B134" s="78" t="s">
        <v>694</v>
      </c>
      <c r="C134" s="87" t="s">
        <v>379</v>
      </c>
    </row>
    <row r="135" spans="1:3" ht="15">
      <c r="A135" s="79" t="s">
        <v>218</v>
      </c>
      <c r="B135" s="78" t="s">
        <v>695</v>
      </c>
      <c r="C135" s="87" t="s">
        <v>379</v>
      </c>
    </row>
    <row r="136" spans="1:3" ht="15">
      <c r="A136" s="79" t="s">
        <v>218</v>
      </c>
      <c r="B136" s="78" t="s">
        <v>696</v>
      </c>
      <c r="C136" s="87" t="s">
        <v>379</v>
      </c>
    </row>
    <row r="137" spans="1:3" ht="15">
      <c r="A137" s="79" t="s">
        <v>218</v>
      </c>
      <c r="B137" s="78" t="s">
        <v>700</v>
      </c>
      <c r="C137" s="87" t="s">
        <v>379</v>
      </c>
    </row>
    <row r="138" spans="1:3" ht="15">
      <c r="A138" s="79" t="s">
        <v>218</v>
      </c>
      <c r="B138" s="78" t="s">
        <v>697</v>
      </c>
      <c r="C138" s="87" t="s">
        <v>379</v>
      </c>
    </row>
    <row r="139" spans="1:3" ht="15">
      <c r="A139" s="79" t="s">
        <v>218</v>
      </c>
      <c r="B139" s="78" t="s">
        <v>698</v>
      </c>
      <c r="C139" s="87" t="s">
        <v>379</v>
      </c>
    </row>
    <row r="140" spans="1:3" ht="15">
      <c r="A140" s="79" t="s">
        <v>218</v>
      </c>
      <c r="B140" s="78" t="s">
        <v>689</v>
      </c>
      <c r="C140" s="87" t="s">
        <v>378</v>
      </c>
    </row>
    <row r="141" spans="1:3" ht="15">
      <c r="A141" s="79" t="s">
        <v>218</v>
      </c>
      <c r="B141" s="78" t="s">
        <v>638</v>
      </c>
      <c r="C141" s="87" t="s">
        <v>378</v>
      </c>
    </row>
    <row r="142" spans="1:3" ht="15">
      <c r="A142" s="79" t="s">
        <v>218</v>
      </c>
      <c r="B142" s="78" t="s">
        <v>690</v>
      </c>
      <c r="C142" s="87" t="s">
        <v>378</v>
      </c>
    </row>
    <row r="143" spans="1:3" ht="15">
      <c r="A143" s="79" t="s">
        <v>218</v>
      </c>
      <c r="B143" s="78" t="s">
        <v>691</v>
      </c>
      <c r="C143" s="87" t="s">
        <v>378</v>
      </c>
    </row>
    <row r="144" spans="1:3" ht="15">
      <c r="A144" s="79" t="s">
        <v>218</v>
      </c>
      <c r="B144" s="78" t="s">
        <v>692</v>
      </c>
      <c r="C144" s="87" t="s">
        <v>378</v>
      </c>
    </row>
    <row r="145" spans="1:3" ht="15">
      <c r="A145" s="79" t="s">
        <v>218</v>
      </c>
      <c r="B145" s="78" t="s">
        <v>323</v>
      </c>
      <c r="C145" s="87" t="s">
        <v>378</v>
      </c>
    </row>
    <row r="146" spans="1:3" ht="15">
      <c r="A146" s="79" t="s">
        <v>218</v>
      </c>
      <c r="B146" s="78" t="s">
        <v>693</v>
      </c>
      <c r="C146" s="87" t="s">
        <v>378</v>
      </c>
    </row>
    <row r="147" spans="1:3" ht="15">
      <c r="A147" s="79" t="s">
        <v>218</v>
      </c>
      <c r="B147" s="78" t="s">
        <v>694</v>
      </c>
      <c r="C147" s="87" t="s">
        <v>378</v>
      </c>
    </row>
    <row r="148" spans="1:3" ht="15">
      <c r="A148" s="79" t="s">
        <v>218</v>
      </c>
      <c r="B148" s="78" t="s">
        <v>695</v>
      </c>
      <c r="C148" s="87" t="s">
        <v>378</v>
      </c>
    </row>
    <row r="149" spans="1:3" ht="15">
      <c r="A149" s="79" t="s">
        <v>218</v>
      </c>
      <c r="B149" s="78" t="s">
        <v>696</v>
      </c>
      <c r="C149" s="87" t="s">
        <v>378</v>
      </c>
    </row>
    <row r="150" spans="1:3" ht="15">
      <c r="A150" s="79" t="s">
        <v>218</v>
      </c>
      <c r="B150" s="78" t="s">
        <v>700</v>
      </c>
      <c r="C150" s="87" t="s">
        <v>378</v>
      </c>
    </row>
    <row r="151" spans="1:3" ht="15">
      <c r="A151" s="79" t="s">
        <v>218</v>
      </c>
      <c r="B151" s="78" t="s">
        <v>697</v>
      </c>
      <c r="C151" s="87" t="s">
        <v>378</v>
      </c>
    </row>
    <row r="152" spans="1:3" ht="15">
      <c r="A152" s="79" t="s">
        <v>218</v>
      </c>
      <c r="B152" s="78" t="s">
        <v>701</v>
      </c>
      <c r="C152" s="87" t="s">
        <v>378</v>
      </c>
    </row>
    <row r="153" spans="1:3" ht="15">
      <c r="A153" s="79" t="s">
        <v>218</v>
      </c>
      <c r="B153" s="78" t="s">
        <v>689</v>
      </c>
      <c r="C153" s="87" t="s">
        <v>377</v>
      </c>
    </row>
    <row r="154" spans="1:3" ht="15">
      <c r="A154" s="79" t="s">
        <v>218</v>
      </c>
      <c r="B154" s="78" t="s">
        <v>638</v>
      </c>
      <c r="C154" s="87" t="s">
        <v>377</v>
      </c>
    </row>
    <row r="155" spans="1:3" ht="15">
      <c r="A155" s="79" t="s">
        <v>218</v>
      </c>
      <c r="B155" s="78" t="s">
        <v>690</v>
      </c>
      <c r="C155" s="87" t="s">
        <v>377</v>
      </c>
    </row>
    <row r="156" spans="1:3" ht="15">
      <c r="A156" s="79" t="s">
        <v>218</v>
      </c>
      <c r="B156" s="78" t="s">
        <v>691</v>
      </c>
      <c r="C156" s="87" t="s">
        <v>377</v>
      </c>
    </row>
    <row r="157" spans="1:3" ht="15">
      <c r="A157" s="79" t="s">
        <v>218</v>
      </c>
      <c r="B157" s="78" t="s">
        <v>692</v>
      </c>
      <c r="C157" s="87" t="s">
        <v>377</v>
      </c>
    </row>
    <row r="158" spans="1:3" ht="15">
      <c r="A158" s="79" t="s">
        <v>218</v>
      </c>
      <c r="B158" s="78" t="s">
        <v>323</v>
      </c>
      <c r="C158" s="87" t="s">
        <v>377</v>
      </c>
    </row>
    <row r="159" spans="1:3" ht="15">
      <c r="A159" s="79" t="s">
        <v>218</v>
      </c>
      <c r="B159" s="78" t="s">
        <v>693</v>
      </c>
      <c r="C159" s="87" t="s">
        <v>377</v>
      </c>
    </row>
    <row r="160" spans="1:3" ht="15">
      <c r="A160" s="79" t="s">
        <v>218</v>
      </c>
      <c r="B160" s="78" t="s">
        <v>694</v>
      </c>
      <c r="C160" s="87" t="s">
        <v>377</v>
      </c>
    </row>
    <row r="161" spans="1:3" ht="15">
      <c r="A161" s="79" t="s">
        <v>218</v>
      </c>
      <c r="B161" s="78" t="s">
        <v>695</v>
      </c>
      <c r="C161" s="87" t="s">
        <v>377</v>
      </c>
    </row>
    <row r="162" spans="1:3" ht="15">
      <c r="A162" s="79" t="s">
        <v>218</v>
      </c>
      <c r="B162" s="78" t="s">
        <v>696</v>
      </c>
      <c r="C162" s="87" t="s">
        <v>377</v>
      </c>
    </row>
    <row r="163" spans="1:3" ht="15">
      <c r="A163" s="79" t="s">
        <v>218</v>
      </c>
      <c r="B163" s="78" t="s">
        <v>702</v>
      </c>
      <c r="C163" s="87" t="s">
        <v>377</v>
      </c>
    </row>
    <row r="164" spans="1:3" ht="15">
      <c r="A164" s="79" t="s">
        <v>218</v>
      </c>
      <c r="B164" s="78" t="s">
        <v>697</v>
      </c>
      <c r="C164" s="87" t="s">
        <v>377</v>
      </c>
    </row>
    <row r="165" spans="1:3" ht="15">
      <c r="A165" s="79" t="s">
        <v>218</v>
      </c>
      <c r="B165" s="78" t="s">
        <v>698</v>
      </c>
      <c r="C165" s="87" t="s">
        <v>377</v>
      </c>
    </row>
    <row r="166" spans="1:3" ht="15">
      <c r="A166" s="79" t="s">
        <v>218</v>
      </c>
      <c r="B166" s="78" t="s">
        <v>689</v>
      </c>
      <c r="C166" s="87" t="s">
        <v>374</v>
      </c>
    </row>
    <row r="167" spans="1:3" ht="15">
      <c r="A167" s="79" t="s">
        <v>218</v>
      </c>
      <c r="B167" s="78" t="s">
        <v>638</v>
      </c>
      <c r="C167" s="87" t="s">
        <v>374</v>
      </c>
    </row>
    <row r="168" spans="1:3" ht="15">
      <c r="A168" s="79" t="s">
        <v>218</v>
      </c>
      <c r="B168" s="78" t="s">
        <v>690</v>
      </c>
      <c r="C168" s="87" t="s">
        <v>374</v>
      </c>
    </row>
    <row r="169" spans="1:3" ht="15">
      <c r="A169" s="79" t="s">
        <v>218</v>
      </c>
      <c r="B169" s="78" t="s">
        <v>691</v>
      </c>
      <c r="C169" s="87" t="s">
        <v>374</v>
      </c>
    </row>
    <row r="170" spans="1:3" ht="15">
      <c r="A170" s="79" t="s">
        <v>218</v>
      </c>
      <c r="B170" s="78" t="s">
        <v>692</v>
      </c>
      <c r="C170" s="87" t="s">
        <v>374</v>
      </c>
    </row>
    <row r="171" spans="1:3" ht="15">
      <c r="A171" s="79" t="s">
        <v>218</v>
      </c>
      <c r="B171" s="78" t="s">
        <v>323</v>
      </c>
      <c r="C171" s="87" t="s">
        <v>374</v>
      </c>
    </row>
    <row r="172" spans="1:3" ht="15">
      <c r="A172" s="79" t="s">
        <v>218</v>
      </c>
      <c r="B172" s="78" t="s">
        <v>693</v>
      </c>
      <c r="C172" s="87" t="s">
        <v>374</v>
      </c>
    </row>
    <row r="173" spans="1:3" ht="15">
      <c r="A173" s="79" t="s">
        <v>218</v>
      </c>
      <c r="B173" s="78" t="s">
        <v>694</v>
      </c>
      <c r="C173" s="87" t="s">
        <v>374</v>
      </c>
    </row>
    <row r="174" spans="1:3" ht="15">
      <c r="A174" s="79" t="s">
        <v>218</v>
      </c>
      <c r="B174" s="78" t="s">
        <v>695</v>
      </c>
      <c r="C174" s="87" t="s">
        <v>374</v>
      </c>
    </row>
    <row r="175" spans="1:3" ht="15">
      <c r="A175" s="79" t="s">
        <v>218</v>
      </c>
      <c r="B175" s="78" t="s">
        <v>696</v>
      </c>
      <c r="C175" s="87" t="s">
        <v>374</v>
      </c>
    </row>
    <row r="176" spans="1:3" ht="15">
      <c r="A176" s="79" t="s">
        <v>218</v>
      </c>
      <c r="B176" s="78" t="s">
        <v>702</v>
      </c>
      <c r="C176" s="87" t="s">
        <v>374</v>
      </c>
    </row>
    <row r="177" spans="1:3" ht="15">
      <c r="A177" s="79" t="s">
        <v>218</v>
      </c>
      <c r="B177" s="78" t="s">
        <v>232</v>
      </c>
      <c r="C177" s="87" t="s">
        <v>374</v>
      </c>
    </row>
    <row r="178" spans="1:3" ht="15">
      <c r="A178" s="79" t="s">
        <v>218</v>
      </c>
      <c r="B178" s="78" t="s">
        <v>697</v>
      </c>
      <c r="C178" s="87" t="s">
        <v>374</v>
      </c>
    </row>
    <row r="179" spans="1:3" ht="15">
      <c r="A179" s="79" t="s">
        <v>218</v>
      </c>
      <c r="B179" s="78" t="s">
        <v>698</v>
      </c>
      <c r="C179" s="87" t="s">
        <v>374</v>
      </c>
    </row>
    <row r="180" spans="1:3" ht="15">
      <c r="A180" s="79" t="s">
        <v>218</v>
      </c>
      <c r="B180" s="78" t="s">
        <v>689</v>
      </c>
      <c r="C180" s="87" t="s">
        <v>376</v>
      </c>
    </row>
    <row r="181" spans="1:3" ht="15">
      <c r="A181" s="79" t="s">
        <v>218</v>
      </c>
      <c r="B181" s="78" t="s">
        <v>638</v>
      </c>
      <c r="C181" s="87" t="s">
        <v>376</v>
      </c>
    </row>
    <row r="182" spans="1:3" ht="15">
      <c r="A182" s="79" t="s">
        <v>218</v>
      </c>
      <c r="B182" s="78" t="s">
        <v>690</v>
      </c>
      <c r="C182" s="87" t="s">
        <v>376</v>
      </c>
    </row>
    <row r="183" spans="1:3" ht="15">
      <c r="A183" s="79" t="s">
        <v>218</v>
      </c>
      <c r="B183" s="78" t="s">
        <v>691</v>
      </c>
      <c r="C183" s="87" t="s">
        <v>376</v>
      </c>
    </row>
    <row r="184" spans="1:3" ht="15">
      <c r="A184" s="79" t="s">
        <v>218</v>
      </c>
      <c r="B184" s="78" t="s">
        <v>692</v>
      </c>
      <c r="C184" s="87" t="s">
        <v>376</v>
      </c>
    </row>
    <row r="185" spans="1:3" ht="15">
      <c r="A185" s="79" t="s">
        <v>218</v>
      </c>
      <c r="B185" s="78" t="s">
        <v>323</v>
      </c>
      <c r="C185" s="87" t="s">
        <v>376</v>
      </c>
    </row>
    <row r="186" spans="1:3" ht="15">
      <c r="A186" s="79" t="s">
        <v>218</v>
      </c>
      <c r="B186" s="78" t="s">
        <v>693</v>
      </c>
      <c r="C186" s="87" t="s">
        <v>376</v>
      </c>
    </row>
    <row r="187" spans="1:3" ht="15">
      <c r="A187" s="79" t="s">
        <v>218</v>
      </c>
      <c r="B187" s="78" t="s">
        <v>694</v>
      </c>
      <c r="C187" s="87" t="s">
        <v>376</v>
      </c>
    </row>
    <row r="188" spans="1:3" ht="15">
      <c r="A188" s="79" t="s">
        <v>218</v>
      </c>
      <c r="B188" s="78" t="s">
        <v>695</v>
      </c>
      <c r="C188" s="87" t="s">
        <v>376</v>
      </c>
    </row>
    <row r="189" spans="1:3" ht="15">
      <c r="A189" s="79" t="s">
        <v>218</v>
      </c>
      <c r="B189" s="78" t="s">
        <v>696</v>
      </c>
      <c r="C189" s="87" t="s">
        <v>376</v>
      </c>
    </row>
    <row r="190" spans="1:3" ht="15">
      <c r="A190" s="79" t="s">
        <v>218</v>
      </c>
      <c r="B190" s="78" t="s">
        <v>703</v>
      </c>
      <c r="C190" s="87" t="s">
        <v>376</v>
      </c>
    </row>
    <row r="191" spans="1:3" ht="15">
      <c r="A191" s="79" t="s">
        <v>218</v>
      </c>
      <c r="B191" s="78" t="s">
        <v>697</v>
      </c>
      <c r="C191" s="87" t="s">
        <v>376</v>
      </c>
    </row>
    <row r="192" spans="1:3" ht="15">
      <c r="A192" s="79" t="s">
        <v>218</v>
      </c>
      <c r="B192" s="78" t="s">
        <v>698</v>
      </c>
      <c r="C192" s="87" t="s">
        <v>376</v>
      </c>
    </row>
    <row r="193" spans="1:3" ht="15">
      <c r="A193" s="79" t="s">
        <v>218</v>
      </c>
      <c r="B193" s="78" t="s">
        <v>689</v>
      </c>
      <c r="C193" s="87" t="s">
        <v>375</v>
      </c>
    </row>
    <row r="194" spans="1:3" ht="15">
      <c r="A194" s="79" t="s">
        <v>218</v>
      </c>
      <c r="B194" s="78" t="s">
        <v>638</v>
      </c>
      <c r="C194" s="87" t="s">
        <v>375</v>
      </c>
    </row>
    <row r="195" spans="1:3" ht="15">
      <c r="A195" s="79" t="s">
        <v>218</v>
      </c>
      <c r="B195" s="78" t="s">
        <v>690</v>
      </c>
      <c r="C195" s="87" t="s">
        <v>375</v>
      </c>
    </row>
    <row r="196" spans="1:3" ht="15">
      <c r="A196" s="79" t="s">
        <v>218</v>
      </c>
      <c r="B196" s="78" t="s">
        <v>691</v>
      </c>
      <c r="C196" s="87" t="s">
        <v>375</v>
      </c>
    </row>
    <row r="197" spans="1:3" ht="15">
      <c r="A197" s="79" t="s">
        <v>218</v>
      </c>
      <c r="B197" s="78" t="s">
        <v>692</v>
      </c>
      <c r="C197" s="87" t="s">
        <v>375</v>
      </c>
    </row>
    <row r="198" spans="1:3" ht="15">
      <c r="A198" s="79" t="s">
        <v>218</v>
      </c>
      <c r="B198" s="78" t="s">
        <v>323</v>
      </c>
      <c r="C198" s="87" t="s">
        <v>375</v>
      </c>
    </row>
    <row r="199" spans="1:3" ht="15">
      <c r="A199" s="79" t="s">
        <v>218</v>
      </c>
      <c r="B199" s="78" t="s">
        <v>693</v>
      </c>
      <c r="C199" s="87" t="s">
        <v>375</v>
      </c>
    </row>
    <row r="200" spans="1:3" ht="15">
      <c r="A200" s="79" t="s">
        <v>218</v>
      </c>
      <c r="B200" s="78" t="s">
        <v>694</v>
      </c>
      <c r="C200" s="87" t="s">
        <v>375</v>
      </c>
    </row>
    <row r="201" spans="1:3" ht="15">
      <c r="A201" s="79" t="s">
        <v>218</v>
      </c>
      <c r="B201" s="78" t="s">
        <v>695</v>
      </c>
      <c r="C201" s="87" t="s">
        <v>375</v>
      </c>
    </row>
    <row r="202" spans="1:3" ht="15">
      <c r="A202" s="79" t="s">
        <v>218</v>
      </c>
      <c r="B202" s="78" t="s">
        <v>696</v>
      </c>
      <c r="C202" s="87" t="s">
        <v>375</v>
      </c>
    </row>
    <row r="203" spans="1:3" ht="15">
      <c r="A203" s="79" t="s">
        <v>218</v>
      </c>
      <c r="B203" s="78" t="s">
        <v>234</v>
      </c>
      <c r="C203" s="87" t="s">
        <v>375</v>
      </c>
    </row>
    <row r="204" spans="1:3" ht="15">
      <c r="A204" s="79" t="s">
        <v>218</v>
      </c>
      <c r="B204" s="78" t="s">
        <v>697</v>
      </c>
      <c r="C204" s="87" t="s">
        <v>375</v>
      </c>
    </row>
    <row r="205" spans="1:3" ht="15">
      <c r="A205" s="79" t="s">
        <v>218</v>
      </c>
      <c r="B205" s="78" t="s">
        <v>698</v>
      </c>
      <c r="C205" s="87" t="s">
        <v>375</v>
      </c>
    </row>
    <row r="206" spans="1:3" ht="15">
      <c r="A206" s="79" t="s">
        <v>217</v>
      </c>
      <c r="B206" s="78" t="s">
        <v>704</v>
      </c>
      <c r="C206" s="87" t="s">
        <v>372</v>
      </c>
    </row>
    <row r="207" spans="1:3" ht="15">
      <c r="A207" s="79" t="s">
        <v>217</v>
      </c>
      <c r="B207" s="78" t="s">
        <v>705</v>
      </c>
      <c r="C207" s="87" t="s">
        <v>372</v>
      </c>
    </row>
    <row r="208" spans="1:3" ht="15">
      <c r="A208" s="79" t="s">
        <v>217</v>
      </c>
      <c r="B208" s="78" t="s">
        <v>706</v>
      </c>
      <c r="C208" s="87" t="s">
        <v>372</v>
      </c>
    </row>
    <row r="209" spans="1:3" ht="15">
      <c r="A209" s="79" t="s">
        <v>217</v>
      </c>
      <c r="B209" s="78" t="s">
        <v>707</v>
      </c>
      <c r="C209" s="87" t="s">
        <v>372</v>
      </c>
    </row>
    <row r="210" spans="1:3" ht="15">
      <c r="A210" s="79" t="s">
        <v>217</v>
      </c>
      <c r="B210" s="78" t="s">
        <v>708</v>
      </c>
      <c r="C210" s="87" t="s">
        <v>372</v>
      </c>
    </row>
    <row r="211" spans="1:3" ht="15">
      <c r="A211" s="79" t="s">
        <v>217</v>
      </c>
      <c r="B211" s="78" t="s">
        <v>709</v>
      </c>
      <c r="C211" s="87" t="s">
        <v>372</v>
      </c>
    </row>
    <row r="212" spans="1:3" ht="15">
      <c r="A212" s="79" t="s">
        <v>217</v>
      </c>
      <c r="B212" s="78" t="s">
        <v>710</v>
      </c>
      <c r="C212" s="87" t="s">
        <v>372</v>
      </c>
    </row>
    <row r="213" spans="1:3" ht="15">
      <c r="A213" s="79" t="s">
        <v>217</v>
      </c>
      <c r="B213" s="78" t="s">
        <v>711</v>
      </c>
      <c r="C213" s="87" t="s">
        <v>372</v>
      </c>
    </row>
    <row r="214" spans="1:3" ht="15">
      <c r="A214" s="79" t="s">
        <v>217</v>
      </c>
      <c r="B214" s="78" t="s">
        <v>712</v>
      </c>
      <c r="C214" s="87" t="s">
        <v>372</v>
      </c>
    </row>
    <row r="215" spans="1:3" ht="15">
      <c r="A215" s="79" t="s">
        <v>217</v>
      </c>
      <c r="B215" s="78" t="s">
        <v>713</v>
      </c>
      <c r="C215" s="87" t="s">
        <v>372</v>
      </c>
    </row>
    <row r="216" spans="1:3" ht="15">
      <c r="A216" s="79" t="s">
        <v>217</v>
      </c>
      <c r="B216" s="78" t="s">
        <v>714</v>
      </c>
      <c r="C216" s="87" t="s">
        <v>372</v>
      </c>
    </row>
    <row r="217" spans="1:3" ht="15">
      <c r="A217" s="79" t="s">
        <v>217</v>
      </c>
      <c r="B217" s="78" t="s">
        <v>715</v>
      </c>
      <c r="C217" s="87" t="s">
        <v>372</v>
      </c>
    </row>
    <row r="218" spans="1:3" ht="15">
      <c r="A218" s="79" t="s">
        <v>217</v>
      </c>
      <c r="B218" s="78" t="s">
        <v>716</v>
      </c>
      <c r="C218" s="87" t="s">
        <v>372</v>
      </c>
    </row>
    <row r="219" spans="1:3" ht="15">
      <c r="A219" s="79" t="s">
        <v>217</v>
      </c>
      <c r="B219" s="78" t="s">
        <v>717</v>
      </c>
      <c r="C219" s="87" t="s">
        <v>372</v>
      </c>
    </row>
    <row r="220" spans="1:3" ht="15">
      <c r="A220" s="79" t="s">
        <v>217</v>
      </c>
      <c r="B220" s="78" t="s">
        <v>718</v>
      </c>
      <c r="C220" s="87" t="s">
        <v>372</v>
      </c>
    </row>
    <row r="221" spans="1:3" ht="15">
      <c r="A221" s="79" t="s">
        <v>217</v>
      </c>
      <c r="B221" s="78" t="s">
        <v>719</v>
      </c>
      <c r="C221" s="87" t="s">
        <v>372</v>
      </c>
    </row>
    <row r="222" spans="1:3" ht="15">
      <c r="A222" s="79" t="s">
        <v>217</v>
      </c>
      <c r="B222" s="78" t="s">
        <v>720</v>
      </c>
      <c r="C222" s="87" t="s">
        <v>372</v>
      </c>
    </row>
    <row r="223" spans="1:3" ht="15">
      <c r="A223" s="79" t="s">
        <v>217</v>
      </c>
      <c r="B223" s="78" t="s">
        <v>721</v>
      </c>
      <c r="C223" s="87" t="s">
        <v>372</v>
      </c>
    </row>
    <row r="224" spans="1:3" ht="15">
      <c r="A224" s="79" t="s">
        <v>217</v>
      </c>
      <c r="B224" s="78" t="s">
        <v>722</v>
      </c>
      <c r="C224" s="87" t="s">
        <v>372</v>
      </c>
    </row>
    <row r="225" spans="1:3" ht="15">
      <c r="A225" s="79" t="s">
        <v>217</v>
      </c>
      <c r="B225" s="78" t="s">
        <v>723</v>
      </c>
      <c r="C225" s="87" t="s">
        <v>372</v>
      </c>
    </row>
    <row r="226" spans="1:3" ht="15">
      <c r="A226" s="79" t="s">
        <v>217</v>
      </c>
      <c r="B226" s="78" t="s">
        <v>724</v>
      </c>
      <c r="C226" s="87" t="s">
        <v>372</v>
      </c>
    </row>
    <row r="227" spans="1:3" ht="15">
      <c r="A227" s="79" t="s">
        <v>217</v>
      </c>
      <c r="B227" s="78" t="s">
        <v>725</v>
      </c>
      <c r="C227" s="87" t="s">
        <v>372</v>
      </c>
    </row>
    <row r="228" spans="1:3" ht="15">
      <c r="A228" s="79" t="s">
        <v>217</v>
      </c>
      <c r="B228" s="78" t="s">
        <v>726</v>
      </c>
      <c r="C228" s="87" t="s">
        <v>372</v>
      </c>
    </row>
    <row r="229" spans="1:3" ht="15">
      <c r="A229" s="79" t="s">
        <v>218</v>
      </c>
      <c r="B229" s="78" t="s">
        <v>689</v>
      </c>
      <c r="C229" s="87" t="s">
        <v>373</v>
      </c>
    </row>
    <row r="230" spans="1:3" ht="15">
      <c r="A230" s="79" t="s">
        <v>218</v>
      </c>
      <c r="B230" s="78" t="s">
        <v>638</v>
      </c>
      <c r="C230" s="87" t="s">
        <v>373</v>
      </c>
    </row>
    <row r="231" spans="1:3" ht="15">
      <c r="A231" s="79" t="s">
        <v>218</v>
      </c>
      <c r="B231" s="78" t="s">
        <v>690</v>
      </c>
      <c r="C231" s="87" t="s">
        <v>373</v>
      </c>
    </row>
    <row r="232" spans="1:3" ht="15">
      <c r="A232" s="79" t="s">
        <v>218</v>
      </c>
      <c r="B232" s="78" t="s">
        <v>691</v>
      </c>
      <c r="C232" s="87" t="s">
        <v>373</v>
      </c>
    </row>
    <row r="233" spans="1:3" ht="15">
      <c r="A233" s="79" t="s">
        <v>218</v>
      </c>
      <c r="B233" s="78" t="s">
        <v>692</v>
      </c>
      <c r="C233" s="87" t="s">
        <v>373</v>
      </c>
    </row>
    <row r="234" spans="1:3" ht="15">
      <c r="A234" s="79" t="s">
        <v>218</v>
      </c>
      <c r="B234" s="78" t="s">
        <v>323</v>
      </c>
      <c r="C234" s="87" t="s">
        <v>373</v>
      </c>
    </row>
    <row r="235" spans="1:3" ht="15">
      <c r="A235" s="79" t="s">
        <v>218</v>
      </c>
      <c r="B235" s="78" t="s">
        <v>693</v>
      </c>
      <c r="C235" s="87" t="s">
        <v>373</v>
      </c>
    </row>
    <row r="236" spans="1:3" ht="15">
      <c r="A236" s="79" t="s">
        <v>218</v>
      </c>
      <c r="B236" s="78" t="s">
        <v>694</v>
      </c>
      <c r="C236" s="87" t="s">
        <v>373</v>
      </c>
    </row>
    <row r="237" spans="1:3" ht="15">
      <c r="A237" s="79" t="s">
        <v>218</v>
      </c>
      <c r="B237" s="78" t="s">
        <v>695</v>
      </c>
      <c r="C237" s="87" t="s">
        <v>373</v>
      </c>
    </row>
    <row r="238" spans="1:3" ht="15">
      <c r="A238" s="79" t="s">
        <v>218</v>
      </c>
      <c r="B238" s="78" t="s">
        <v>696</v>
      </c>
      <c r="C238" s="87" t="s">
        <v>373</v>
      </c>
    </row>
    <row r="239" spans="1:3" ht="15">
      <c r="A239" s="79" t="s">
        <v>218</v>
      </c>
      <c r="B239" s="78" t="s">
        <v>458</v>
      </c>
      <c r="C239" s="87" t="s">
        <v>373</v>
      </c>
    </row>
    <row r="240" spans="1:3" ht="15">
      <c r="A240" s="79" t="s">
        <v>216</v>
      </c>
      <c r="B240" s="78" t="s">
        <v>714</v>
      </c>
      <c r="C240" s="87" t="s">
        <v>370</v>
      </c>
    </row>
    <row r="241" spans="1:3" ht="15">
      <c r="A241" s="79" t="s">
        <v>216</v>
      </c>
      <c r="B241" s="78" t="s">
        <v>727</v>
      </c>
      <c r="C241" s="87" t="s">
        <v>370</v>
      </c>
    </row>
    <row r="242" spans="1:3" ht="15">
      <c r="A242" s="79" t="s">
        <v>216</v>
      </c>
      <c r="B242" s="78" t="s">
        <v>728</v>
      </c>
      <c r="C242" s="87" t="s">
        <v>370</v>
      </c>
    </row>
    <row r="243" spans="1:3" ht="15">
      <c r="A243" s="79" t="s">
        <v>216</v>
      </c>
      <c r="B243" s="78" t="s">
        <v>218</v>
      </c>
      <c r="C243" s="87" t="s">
        <v>370</v>
      </c>
    </row>
    <row r="244" spans="1:3" ht="15">
      <c r="A244" s="79" t="s">
        <v>216</v>
      </c>
      <c r="B244" s="78" t="s">
        <v>216</v>
      </c>
      <c r="C244" s="87" t="s">
        <v>370</v>
      </c>
    </row>
    <row r="245" spans="1:3" ht="15">
      <c r="A245" s="79" t="s">
        <v>216</v>
      </c>
      <c r="B245" s="78" t="s">
        <v>231</v>
      </c>
      <c r="C245" s="87" t="s">
        <v>370</v>
      </c>
    </row>
    <row r="246" spans="1:3" ht="15">
      <c r="A246" s="79" t="s">
        <v>216</v>
      </c>
      <c r="B246" s="78" t="s">
        <v>219</v>
      </c>
      <c r="C246" s="87" t="s">
        <v>370</v>
      </c>
    </row>
    <row r="247" spans="1:3" ht="15">
      <c r="A247" s="79" t="s">
        <v>216</v>
      </c>
      <c r="B247" s="78" t="s">
        <v>230</v>
      </c>
      <c r="C247" s="87" t="s">
        <v>370</v>
      </c>
    </row>
    <row r="248" spans="1:3" ht="15">
      <c r="A248" s="79" t="s">
        <v>216</v>
      </c>
      <c r="B248" s="78" t="s">
        <v>233</v>
      </c>
      <c r="C248" s="87" t="s">
        <v>370</v>
      </c>
    </row>
    <row r="249" spans="1:3" ht="15">
      <c r="A249" s="79" t="s">
        <v>216</v>
      </c>
      <c r="B249" s="78" t="s">
        <v>229</v>
      </c>
      <c r="C249" s="87" t="s">
        <v>370</v>
      </c>
    </row>
    <row r="250" spans="1:3" ht="15">
      <c r="A250" s="79" t="s">
        <v>216</v>
      </c>
      <c r="B250" s="78" t="s">
        <v>228</v>
      </c>
      <c r="C250" s="87" t="s">
        <v>370</v>
      </c>
    </row>
    <row r="251" spans="1:3" ht="15">
      <c r="A251" s="79" t="s">
        <v>216</v>
      </c>
      <c r="B251" s="78" t="s">
        <v>227</v>
      </c>
      <c r="C251" s="87" t="s">
        <v>370</v>
      </c>
    </row>
    <row r="252" spans="1:3" ht="15">
      <c r="A252" s="79" t="s">
        <v>216</v>
      </c>
      <c r="B252" s="78" t="s">
        <v>232</v>
      </c>
      <c r="C252" s="87" t="s">
        <v>370</v>
      </c>
    </row>
    <row r="253" spans="1:3" ht="15">
      <c r="A253" s="79" t="s">
        <v>216</v>
      </c>
      <c r="B253" s="78" t="s">
        <v>729</v>
      </c>
      <c r="C253" s="87" t="s">
        <v>370</v>
      </c>
    </row>
    <row r="254" spans="1:3" ht="15">
      <c r="A254" s="79" t="s">
        <v>216</v>
      </c>
      <c r="B254" s="78" t="s">
        <v>645</v>
      </c>
      <c r="C254" s="87" t="s">
        <v>370</v>
      </c>
    </row>
    <row r="255" spans="1:3" ht="15">
      <c r="A255" s="79" t="s">
        <v>216</v>
      </c>
      <c r="B255" s="78" t="s">
        <v>323</v>
      </c>
      <c r="C255" s="87" t="s">
        <v>370</v>
      </c>
    </row>
    <row r="256" spans="1:3" ht="15">
      <c r="A256" s="79" t="s">
        <v>216</v>
      </c>
      <c r="B256" s="78" t="s">
        <v>694</v>
      </c>
      <c r="C256" s="87" t="s">
        <v>370</v>
      </c>
    </row>
    <row r="257" spans="1:3" ht="15">
      <c r="A257" s="79" t="s">
        <v>216</v>
      </c>
      <c r="B257" s="78" t="s">
        <v>730</v>
      </c>
      <c r="C257" s="87" t="s">
        <v>370</v>
      </c>
    </row>
    <row r="258" spans="1:3" ht="15">
      <c r="A258" s="79" t="s">
        <v>216</v>
      </c>
      <c r="B258" s="78" t="s">
        <v>697</v>
      </c>
      <c r="C258" s="87" t="s">
        <v>370</v>
      </c>
    </row>
    <row r="259" spans="1:3" ht="15">
      <c r="A259" s="79" t="s">
        <v>216</v>
      </c>
      <c r="B259" s="78" t="s">
        <v>698</v>
      </c>
      <c r="C259" s="87" t="s">
        <v>370</v>
      </c>
    </row>
    <row r="260" spans="1:3" ht="15">
      <c r="A260" s="79" t="s">
        <v>216</v>
      </c>
      <c r="B260" s="78" t="s">
        <v>731</v>
      </c>
      <c r="C260" s="87" t="s">
        <v>370</v>
      </c>
    </row>
    <row r="261" spans="1:3" ht="15">
      <c r="A261" s="79" t="s">
        <v>216</v>
      </c>
      <c r="B261" s="78" t="s">
        <v>732</v>
      </c>
      <c r="C261" s="87" t="s">
        <v>370</v>
      </c>
    </row>
    <row r="262" spans="1:3" ht="15">
      <c r="A262" s="79" t="s">
        <v>218</v>
      </c>
      <c r="B262" s="78" t="s">
        <v>689</v>
      </c>
      <c r="C262" s="87" t="s">
        <v>409</v>
      </c>
    </row>
    <row r="263" spans="1:3" ht="15">
      <c r="A263" s="79" t="s">
        <v>218</v>
      </c>
      <c r="B263" s="78" t="s">
        <v>638</v>
      </c>
      <c r="C263" s="87" t="s">
        <v>409</v>
      </c>
    </row>
    <row r="264" spans="1:3" ht="15">
      <c r="A264" s="79" t="s">
        <v>218</v>
      </c>
      <c r="B264" s="78" t="s">
        <v>690</v>
      </c>
      <c r="C264" s="87" t="s">
        <v>409</v>
      </c>
    </row>
    <row r="265" spans="1:3" ht="15">
      <c r="A265" s="79" t="s">
        <v>218</v>
      </c>
      <c r="B265" s="78" t="s">
        <v>691</v>
      </c>
      <c r="C265" s="87" t="s">
        <v>409</v>
      </c>
    </row>
    <row r="266" spans="1:3" ht="15">
      <c r="A266" s="79" t="s">
        <v>218</v>
      </c>
      <c r="B266" s="78" t="s">
        <v>692</v>
      </c>
      <c r="C266" s="87" t="s">
        <v>409</v>
      </c>
    </row>
    <row r="267" spans="1:3" ht="15">
      <c r="A267" s="79" t="s">
        <v>218</v>
      </c>
      <c r="B267" s="78" t="s">
        <v>323</v>
      </c>
      <c r="C267" s="87" t="s">
        <v>409</v>
      </c>
    </row>
    <row r="268" spans="1:3" ht="15">
      <c r="A268" s="79" t="s">
        <v>218</v>
      </c>
      <c r="B268" s="78" t="s">
        <v>693</v>
      </c>
      <c r="C268" s="87" t="s">
        <v>409</v>
      </c>
    </row>
    <row r="269" spans="1:3" ht="15">
      <c r="A269" s="79" t="s">
        <v>218</v>
      </c>
      <c r="B269" s="78" t="s">
        <v>694</v>
      </c>
      <c r="C269" s="87" t="s">
        <v>409</v>
      </c>
    </row>
    <row r="270" spans="1:3" ht="15">
      <c r="A270" s="79" t="s">
        <v>218</v>
      </c>
      <c r="B270" s="78" t="s">
        <v>695</v>
      </c>
      <c r="C270" s="87" t="s">
        <v>409</v>
      </c>
    </row>
    <row r="271" spans="1:3" ht="15">
      <c r="A271" s="79" t="s">
        <v>218</v>
      </c>
      <c r="B271" s="78" t="s">
        <v>696</v>
      </c>
      <c r="C271" s="87" t="s">
        <v>409</v>
      </c>
    </row>
    <row r="272" spans="1:3" ht="15">
      <c r="A272" s="79" t="s">
        <v>218</v>
      </c>
      <c r="B272" s="78" t="s">
        <v>689</v>
      </c>
      <c r="C272" s="87" t="s">
        <v>408</v>
      </c>
    </row>
    <row r="273" spans="1:3" ht="15">
      <c r="A273" s="79" t="s">
        <v>218</v>
      </c>
      <c r="B273" s="78" t="s">
        <v>638</v>
      </c>
      <c r="C273" s="87" t="s">
        <v>408</v>
      </c>
    </row>
    <row r="274" spans="1:3" ht="15">
      <c r="A274" s="79" t="s">
        <v>218</v>
      </c>
      <c r="B274" s="78" t="s">
        <v>690</v>
      </c>
      <c r="C274" s="87" t="s">
        <v>408</v>
      </c>
    </row>
    <row r="275" spans="1:3" ht="15">
      <c r="A275" s="79" t="s">
        <v>218</v>
      </c>
      <c r="B275" s="78" t="s">
        <v>691</v>
      </c>
      <c r="C275" s="87" t="s">
        <v>408</v>
      </c>
    </row>
    <row r="276" spans="1:3" ht="15">
      <c r="A276" s="79" t="s">
        <v>218</v>
      </c>
      <c r="B276" s="78" t="s">
        <v>692</v>
      </c>
      <c r="C276" s="87" t="s">
        <v>408</v>
      </c>
    </row>
    <row r="277" spans="1:3" ht="15">
      <c r="A277" s="79" t="s">
        <v>218</v>
      </c>
      <c r="B277" s="78" t="s">
        <v>323</v>
      </c>
      <c r="C277" s="87" t="s">
        <v>408</v>
      </c>
    </row>
    <row r="278" spans="1:3" ht="15">
      <c r="A278" s="79" t="s">
        <v>218</v>
      </c>
      <c r="B278" s="78" t="s">
        <v>693</v>
      </c>
      <c r="C278" s="87" t="s">
        <v>408</v>
      </c>
    </row>
    <row r="279" spans="1:3" ht="15">
      <c r="A279" s="79" t="s">
        <v>218</v>
      </c>
      <c r="B279" s="78" t="s">
        <v>694</v>
      </c>
      <c r="C279" s="87" t="s">
        <v>408</v>
      </c>
    </row>
    <row r="280" spans="1:3" ht="15">
      <c r="A280" s="79" t="s">
        <v>218</v>
      </c>
      <c r="B280" s="78" t="s">
        <v>695</v>
      </c>
      <c r="C280" s="87" t="s">
        <v>408</v>
      </c>
    </row>
    <row r="281" spans="1:3" ht="15">
      <c r="A281" s="79" t="s">
        <v>218</v>
      </c>
      <c r="B281" s="78" t="s">
        <v>696</v>
      </c>
      <c r="C281" s="87" t="s">
        <v>408</v>
      </c>
    </row>
    <row r="282" spans="1:3" ht="15">
      <c r="A282" s="79" t="s">
        <v>218</v>
      </c>
      <c r="B282" s="78" t="s">
        <v>689</v>
      </c>
      <c r="C282" s="87" t="s">
        <v>407</v>
      </c>
    </row>
    <row r="283" spans="1:3" ht="15">
      <c r="A283" s="79" t="s">
        <v>218</v>
      </c>
      <c r="B283" s="78" t="s">
        <v>638</v>
      </c>
      <c r="C283" s="87" t="s">
        <v>407</v>
      </c>
    </row>
    <row r="284" spans="1:3" ht="15">
      <c r="A284" s="79" t="s">
        <v>218</v>
      </c>
      <c r="B284" s="78" t="s">
        <v>690</v>
      </c>
      <c r="C284" s="87" t="s">
        <v>407</v>
      </c>
    </row>
    <row r="285" spans="1:3" ht="15">
      <c r="A285" s="79" t="s">
        <v>218</v>
      </c>
      <c r="B285" s="78" t="s">
        <v>691</v>
      </c>
      <c r="C285" s="87" t="s">
        <v>407</v>
      </c>
    </row>
    <row r="286" spans="1:3" ht="15">
      <c r="A286" s="79" t="s">
        <v>218</v>
      </c>
      <c r="B286" s="78" t="s">
        <v>692</v>
      </c>
      <c r="C286" s="87" t="s">
        <v>407</v>
      </c>
    </row>
    <row r="287" spans="1:3" ht="15">
      <c r="A287" s="79" t="s">
        <v>218</v>
      </c>
      <c r="B287" s="78" t="s">
        <v>323</v>
      </c>
      <c r="C287" s="87" t="s">
        <v>407</v>
      </c>
    </row>
    <row r="288" spans="1:3" ht="15">
      <c r="A288" s="79" t="s">
        <v>218</v>
      </c>
      <c r="B288" s="78" t="s">
        <v>693</v>
      </c>
      <c r="C288" s="87" t="s">
        <v>407</v>
      </c>
    </row>
    <row r="289" spans="1:3" ht="15">
      <c r="A289" s="79" t="s">
        <v>218</v>
      </c>
      <c r="B289" s="78" t="s">
        <v>694</v>
      </c>
      <c r="C289" s="87" t="s">
        <v>407</v>
      </c>
    </row>
    <row r="290" spans="1:3" ht="15">
      <c r="A290" s="79" t="s">
        <v>218</v>
      </c>
      <c r="B290" s="78" t="s">
        <v>695</v>
      </c>
      <c r="C290" s="87" t="s">
        <v>407</v>
      </c>
    </row>
    <row r="291" spans="1:3" ht="15">
      <c r="A291" s="79" t="s">
        <v>218</v>
      </c>
      <c r="B291" s="78" t="s">
        <v>696</v>
      </c>
      <c r="C291" s="87" t="s">
        <v>407</v>
      </c>
    </row>
    <row r="292" spans="1:3" ht="15">
      <c r="A292" s="79" t="s">
        <v>218</v>
      </c>
      <c r="B292" s="78" t="s">
        <v>689</v>
      </c>
      <c r="C292" s="87" t="s">
        <v>406</v>
      </c>
    </row>
    <row r="293" spans="1:3" ht="15">
      <c r="A293" s="79" t="s">
        <v>218</v>
      </c>
      <c r="B293" s="78" t="s">
        <v>638</v>
      </c>
      <c r="C293" s="87" t="s">
        <v>406</v>
      </c>
    </row>
    <row r="294" spans="1:3" ht="15">
      <c r="A294" s="79" t="s">
        <v>218</v>
      </c>
      <c r="B294" s="78" t="s">
        <v>690</v>
      </c>
      <c r="C294" s="87" t="s">
        <v>406</v>
      </c>
    </row>
    <row r="295" spans="1:3" ht="15">
      <c r="A295" s="79" t="s">
        <v>218</v>
      </c>
      <c r="B295" s="78" t="s">
        <v>691</v>
      </c>
      <c r="C295" s="87" t="s">
        <v>406</v>
      </c>
    </row>
    <row r="296" spans="1:3" ht="15">
      <c r="A296" s="79" t="s">
        <v>218</v>
      </c>
      <c r="B296" s="78" t="s">
        <v>692</v>
      </c>
      <c r="C296" s="87" t="s">
        <v>406</v>
      </c>
    </row>
    <row r="297" spans="1:3" ht="15">
      <c r="A297" s="79" t="s">
        <v>218</v>
      </c>
      <c r="B297" s="78" t="s">
        <v>323</v>
      </c>
      <c r="C297" s="87" t="s">
        <v>406</v>
      </c>
    </row>
    <row r="298" spans="1:3" ht="15">
      <c r="A298" s="79" t="s">
        <v>218</v>
      </c>
      <c r="B298" s="78" t="s">
        <v>693</v>
      </c>
      <c r="C298" s="87" t="s">
        <v>406</v>
      </c>
    </row>
    <row r="299" spans="1:3" ht="15">
      <c r="A299" s="79" t="s">
        <v>218</v>
      </c>
      <c r="B299" s="78" t="s">
        <v>694</v>
      </c>
      <c r="C299" s="87" t="s">
        <v>406</v>
      </c>
    </row>
    <row r="300" spans="1:3" ht="15">
      <c r="A300" s="79" t="s">
        <v>218</v>
      </c>
      <c r="B300" s="78" t="s">
        <v>695</v>
      </c>
      <c r="C300" s="87" t="s">
        <v>406</v>
      </c>
    </row>
    <row r="301" spans="1:3" ht="15">
      <c r="A301" s="79" t="s">
        <v>218</v>
      </c>
      <c r="B301" s="78" t="s">
        <v>696</v>
      </c>
      <c r="C301" s="87" t="s">
        <v>406</v>
      </c>
    </row>
    <row r="302" spans="1:3" ht="15">
      <c r="A302" s="79" t="s">
        <v>218</v>
      </c>
      <c r="B302" s="78" t="s">
        <v>689</v>
      </c>
      <c r="C302" s="87" t="s">
        <v>405</v>
      </c>
    </row>
    <row r="303" spans="1:3" ht="15">
      <c r="A303" s="79" t="s">
        <v>218</v>
      </c>
      <c r="B303" s="78" t="s">
        <v>638</v>
      </c>
      <c r="C303" s="87" t="s">
        <v>405</v>
      </c>
    </row>
    <row r="304" spans="1:3" ht="15">
      <c r="A304" s="79" t="s">
        <v>218</v>
      </c>
      <c r="B304" s="78" t="s">
        <v>690</v>
      </c>
      <c r="C304" s="87" t="s">
        <v>405</v>
      </c>
    </row>
    <row r="305" spans="1:3" ht="15">
      <c r="A305" s="79" t="s">
        <v>218</v>
      </c>
      <c r="B305" s="78" t="s">
        <v>691</v>
      </c>
      <c r="C305" s="87" t="s">
        <v>405</v>
      </c>
    </row>
    <row r="306" spans="1:3" ht="15">
      <c r="A306" s="79" t="s">
        <v>218</v>
      </c>
      <c r="B306" s="78" t="s">
        <v>692</v>
      </c>
      <c r="C306" s="87" t="s">
        <v>405</v>
      </c>
    </row>
    <row r="307" spans="1:3" ht="15">
      <c r="A307" s="79" t="s">
        <v>218</v>
      </c>
      <c r="B307" s="78" t="s">
        <v>323</v>
      </c>
      <c r="C307" s="87" t="s">
        <v>405</v>
      </c>
    </row>
    <row r="308" spans="1:3" ht="15">
      <c r="A308" s="79" t="s">
        <v>218</v>
      </c>
      <c r="B308" s="78" t="s">
        <v>693</v>
      </c>
      <c r="C308" s="87" t="s">
        <v>405</v>
      </c>
    </row>
    <row r="309" spans="1:3" ht="15">
      <c r="A309" s="79" t="s">
        <v>218</v>
      </c>
      <c r="B309" s="78" t="s">
        <v>694</v>
      </c>
      <c r="C309" s="87" t="s">
        <v>405</v>
      </c>
    </row>
    <row r="310" spans="1:3" ht="15">
      <c r="A310" s="79" t="s">
        <v>218</v>
      </c>
      <c r="B310" s="78" t="s">
        <v>695</v>
      </c>
      <c r="C310" s="87" t="s">
        <v>405</v>
      </c>
    </row>
    <row r="311" spans="1:3" ht="15">
      <c r="A311" s="79" t="s">
        <v>218</v>
      </c>
      <c r="B311" s="78" t="s">
        <v>696</v>
      </c>
      <c r="C311" s="87" t="s">
        <v>405</v>
      </c>
    </row>
    <row r="312" spans="1:3" ht="15">
      <c r="A312" s="79" t="s">
        <v>218</v>
      </c>
      <c r="B312" s="78" t="s">
        <v>689</v>
      </c>
      <c r="C312" s="87" t="s">
        <v>404</v>
      </c>
    </row>
    <row r="313" spans="1:3" ht="15">
      <c r="A313" s="79" t="s">
        <v>218</v>
      </c>
      <c r="B313" s="78" t="s">
        <v>638</v>
      </c>
      <c r="C313" s="87" t="s">
        <v>404</v>
      </c>
    </row>
    <row r="314" spans="1:3" ht="15">
      <c r="A314" s="79" t="s">
        <v>218</v>
      </c>
      <c r="B314" s="78" t="s">
        <v>690</v>
      </c>
      <c r="C314" s="87" t="s">
        <v>404</v>
      </c>
    </row>
    <row r="315" spans="1:3" ht="15">
      <c r="A315" s="79" t="s">
        <v>218</v>
      </c>
      <c r="B315" s="78" t="s">
        <v>691</v>
      </c>
      <c r="C315" s="87" t="s">
        <v>404</v>
      </c>
    </row>
    <row r="316" spans="1:3" ht="15">
      <c r="A316" s="79" t="s">
        <v>218</v>
      </c>
      <c r="B316" s="78" t="s">
        <v>692</v>
      </c>
      <c r="C316" s="87" t="s">
        <v>404</v>
      </c>
    </row>
    <row r="317" spans="1:3" ht="15">
      <c r="A317" s="79" t="s">
        <v>218</v>
      </c>
      <c r="B317" s="78" t="s">
        <v>323</v>
      </c>
      <c r="C317" s="87" t="s">
        <v>404</v>
      </c>
    </row>
    <row r="318" spans="1:3" ht="15">
      <c r="A318" s="79" t="s">
        <v>218</v>
      </c>
      <c r="B318" s="78" t="s">
        <v>693</v>
      </c>
      <c r="C318" s="87" t="s">
        <v>404</v>
      </c>
    </row>
    <row r="319" spans="1:3" ht="15">
      <c r="A319" s="79" t="s">
        <v>218</v>
      </c>
      <c r="B319" s="78" t="s">
        <v>694</v>
      </c>
      <c r="C319" s="87" t="s">
        <v>404</v>
      </c>
    </row>
    <row r="320" spans="1:3" ht="15">
      <c r="A320" s="79" t="s">
        <v>218</v>
      </c>
      <c r="B320" s="78" t="s">
        <v>697</v>
      </c>
      <c r="C320" s="87" t="s">
        <v>404</v>
      </c>
    </row>
    <row r="321" spans="1:3" ht="15">
      <c r="A321" s="79" t="s">
        <v>218</v>
      </c>
      <c r="B321" s="78" t="s">
        <v>698</v>
      </c>
      <c r="C321" s="87" t="s">
        <v>404</v>
      </c>
    </row>
    <row r="322" spans="1:3" ht="15">
      <c r="A322" s="79" t="s">
        <v>218</v>
      </c>
      <c r="B322" s="78" t="s">
        <v>689</v>
      </c>
      <c r="C322" s="87" t="s">
        <v>403</v>
      </c>
    </row>
    <row r="323" spans="1:3" ht="15">
      <c r="A323" s="79" t="s">
        <v>218</v>
      </c>
      <c r="B323" s="78" t="s">
        <v>638</v>
      </c>
      <c r="C323" s="87" t="s">
        <v>403</v>
      </c>
    </row>
    <row r="324" spans="1:3" ht="15">
      <c r="A324" s="79" t="s">
        <v>218</v>
      </c>
      <c r="B324" s="78" t="s">
        <v>690</v>
      </c>
      <c r="C324" s="87" t="s">
        <v>403</v>
      </c>
    </row>
    <row r="325" spans="1:3" ht="15">
      <c r="A325" s="79" t="s">
        <v>218</v>
      </c>
      <c r="B325" s="78" t="s">
        <v>691</v>
      </c>
      <c r="C325" s="87" t="s">
        <v>403</v>
      </c>
    </row>
    <row r="326" spans="1:3" ht="15">
      <c r="A326" s="79" t="s">
        <v>218</v>
      </c>
      <c r="B326" s="78" t="s">
        <v>692</v>
      </c>
      <c r="C326" s="87" t="s">
        <v>403</v>
      </c>
    </row>
    <row r="327" spans="1:3" ht="15">
      <c r="A327" s="79" t="s">
        <v>218</v>
      </c>
      <c r="B327" s="78" t="s">
        <v>323</v>
      </c>
      <c r="C327" s="87" t="s">
        <v>403</v>
      </c>
    </row>
    <row r="328" spans="1:3" ht="15">
      <c r="A328" s="79" t="s">
        <v>218</v>
      </c>
      <c r="B328" s="78" t="s">
        <v>693</v>
      </c>
      <c r="C328" s="87" t="s">
        <v>403</v>
      </c>
    </row>
    <row r="329" spans="1:3" ht="15">
      <c r="A329" s="79" t="s">
        <v>218</v>
      </c>
      <c r="B329" s="78" t="s">
        <v>694</v>
      </c>
      <c r="C329" s="87" t="s">
        <v>403</v>
      </c>
    </row>
    <row r="330" spans="1:3" ht="15">
      <c r="A330" s="79" t="s">
        <v>218</v>
      </c>
      <c r="B330" s="78" t="s">
        <v>695</v>
      </c>
      <c r="C330" s="87" t="s">
        <v>403</v>
      </c>
    </row>
    <row r="331" spans="1:3" ht="15">
      <c r="A331" s="79" t="s">
        <v>218</v>
      </c>
      <c r="B331" s="78" t="s">
        <v>696</v>
      </c>
      <c r="C331" s="87" t="s">
        <v>403</v>
      </c>
    </row>
    <row r="332" spans="1:3" ht="15">
      <c r="A332" s="79" t="s">
        <v>218</v>
      </c>
      <c r="B332" s="78" t="s">
        <v>689</v>
      </c>
      <c r="C332" s="87" t="s">
        <v>402</v>
      </c>
    </row>
    <row r="333" spans="1:3" ht="15">
      <c r="A333" s="79" t="s">
        <v>218</v>
      </c>
      <c r="B333" s="78" t="s">
        <v>638</v>
      </c>
      <c r="C333" s="87" t="s">
        <v>402</v>
      </c>
    </row>
    <row r="334" spans="1:3" ht="15">
      <c r="A334" s="79" t="s">
        <v>218</v>
      </c>
      <c r="B334" s="78" t="s">
        <v>690</v>
      </c>
      <c r="C334" s="87" t="s">
        <v>402</v>
      </c>
    </row>
    <row r="335" spans="1:3" ht="15">
      <c r="A335" s="79" t="s">
        <v>218</v>
      </c>
      <c r="B335" s="78" t="s">
        <v>691</v>
      </c>
      <c r="C335" s="87" t="s">
        <v>402</v>
      </c>
    </row>
    <row r="336" spans="1:3" ht="15">
      <c r="A336" s="79" t="s">
        <v>218</v>
      </c>
      <c r="B336" s="78" t="s">
        <v>692</v>
      </c>
      <c r="C336" s="87" t="s">
        <v>402</v>
      </c>
    </row>
    <row r="337" spans="1:3" ht="15">
      <c r="A337" s="79" t="s">
        <v>218</v>
      </c>
      <c r="B337" s="78" t="s">
        <v>323</v>
      </c>
      <c r="C337" s="87" t="s">
        <v>402</v>
      </c>
    </row>
    <row r="338" spans="1:3" ht="15">
      <c r="A338" s="79" t="s">
        <v>218</v>
      </c>
      <c r="B338" s="78" t="s">
        <v>693</v>
      </c>
      <c r="C338" s="87" t="s">
        <v>402</v>
      </c>
    </row>
    <row r="339" spans="1:3" ht="15">
      <c r="A339" s="79" t="s">
        <v>218</v>
      </c>
      <c r="B339" s="78" t="s">
        <v>694</v>
      </c>
      <c r="C339" s="87" t="s">
        <v>402</v>
      </c>
    </row>
    <row r="340" spans="1:3" ht="15">
      <c r="A340" s="79" t="s">
        <v>218</v>
      </c>
      <c r="B340" s="78" t="s">
        <v>697</v>
      </c>
      <c r="C340" s="87" t="s">
        <v>402</v>
      </c>
    </row>
    <row r="341" spans="1:3" ht="15">
      <c r="A341" s="79" t="s">
        <v>218</v>
      </c>
      <c r="B341" s="78" t="s">
        <v>698</v>
      </c>
      <c r="C341" s="87" t="s">
        <v>402</v>
      </c>
    </row>
    <row r="342" spans="1:3" ht="15">
      <c r="A342" s="79" t="s">
        <v>218</v>
      </c>
      <c r="B342" s="78" t="s">
        <v>689</v>
      </c>
      <c r="C342" s="87" t="s">
        <v>401</v>
      </c>
    </row>
    <row r="343" spans="1:3" ht="15">
      <c r="A343" s="79" t="s">
        <v>218</v>
      </c>
      <c r="B343" s="78" t="s">
        <v>638</v>
      </c>
      <c r="C343" s="87" t="s">
        <v>401</v>
      </c>
    </row>
    <row r="344" spans="1:3" ht="15">
      <c r="A344" s="79" t="s">
        <v>218</v>
      </c>
      <c r="B344" s="78" t="s">
        <v>690</v>
      </c>
      <c r="C344" s="87" t="s">
        <v>401</v>
      </c>
    </row>
    <row r="345" spans="1:3" ht="15">
      <c r="A345" s="79" t="s">
        <v>218</v>
      </c>
      <c r="B345" s="78" t="s">
        <v>691</v>
      </c>
      <c r="C345" s="87" t="s">
        <v>401</v>
      </c>
    </row>
    <row r="346" spans="1:3" ht="15">
      <c r="A346" s="79" t="s">
        <v>218</v>
      </c>
      <c r="B346" s="78" t="s">
        <v>692</v>
      </c>
      <c r="C346" s="87" t="s">
        <v>401</v>
      </c>
    </row>
    <row r="347" spans="1:3" ht="15">
      <c r="A347" s="79" t="s">
        <v>218</v>
      </c>
      <c r="B347" s="78" t="s">
        <v>323</v>
      </c>
      <c r="C347" s="87" t="s">
        <v>401</v>
      </c>
    </row>
    <row r="348" spans="1:3" ht="15">
      <c r="A348" s="79" t="s">
        <v>218</v>
      </c>
      <c r="B348" s="78" t="s">
        <v>693</v>
      </c>
      <c r="C348" s="87" t="s">
        <v>401</v>
      </c>
    </row>
    <row r="349" spans="1:3" ht="15">
      <c r="A349" s="79" t="s">
        <v>218</v>
      </c>
      <c r="B349" s="78" t="s">
        <v>694</v>
      </c>
      <c r="C349" s="87" t="s">
        <v>401</v>
      </c>
    </row>
    <row r="350" spans="1:3" ht="15">
      <c r="A350" s="79" t="s">
        <v>218</v>
      </c>
      <c r="B350" s="78" t="s">
        <v>695</v>
      </c>
      <c r="C350" s="87" t="s">
        <v>401</v>
      </c>
    </row>
    <row r="351" spans="1:3" ht="15">
      <c r="A351" s="79" t="s">
        <v>218</v>
      </c>
      <c r="B351" s="78" t="s">
        <v>696</v>
      </c>
      <c r="C351" s="87" t="s">
        <v>401</v>
      </c>
    </row>
    <row r="352" spans="1:3" ht="15">
      <c r="A352" s="79" t="s">
        <v>218</v>
      </c>
      <c r="B352" s="78" t="s">
        <v>689</v>
      </c>
      <c r="C352" s="87" t="s">
        <v>400</v>
      </c>
    </row>
    <row r="353" spans="1:3" ht="15">
      <c r="A353" s="79" t="s">
        <v>218</v>
      </c>
      <c r="B353" s="78" t="s">
        <v>638</v>
      </c>
      <c r="C353" s="87" t="s">
        <v>400</v>
      </c>
    </row>
    <row r="354" spans="1:3" ht="15">
      <c r="A354" s="79" t="s">
        <v>218</v>
      </c>
      <c r="B354" s="78" t="s">
        <v>690</v>
      </c>
      <c r="C354" s="87" t="s">
        <v>400</v>
      </c>
    </row>
    <row r="355" spans="1:3" ht="15">
      <c r="A355" s="79" t="s">
        <v>218</v>
      </c>
      <c r="B355" s="78" t="s">
        <v>691</v>
      </c>
      <c r="C355" s="87" t="s">
        <v>400</v>
      </c>
    </row>
    <row r="356" spans="1:3" ht="15">
      <c r="A356" s="79" t="s">
        <v>218</v>
      </c>
      <c r="B356" s="78" t="s">
        <v>692</v>
      </c>
      <c r="C356" s="87" t="s">
        <v>400</v>
      </c>
    </row>
    <row r="357" spans="1:3" ht="15">
      <c r="A357" s="79" t="s">
        <v>218</v>
      </c>
      <c r="B357" s="78" t="s">
        <v>323</v>
      </c>
      <c r="C357" s="87" t="s">
        <v>400</v>
      </c>
    </row>
    <row r="358" spans="1:3" ht="15">
      <c r="A358" s="79" t="s">
        <v>218</v>
      </c>
      <c r="B358" s="78" t="s">
        <v>693</v>
      </c>
      <c r="C358" s="87" t="s">
        <v>400</v>
      </c>
    </row>
    <row r="359" spans="1:3" ht="15">
      <c r="A359" s="79" t="s">
        <v>218</v>
      </c>
      <c r="B359" s="78" t="s">
        <v>694</v>
      </c>
      <c r="C359" s="87" t="s">
        <v>400</v>
      </c>
    </row>
    <row r="360" spans="1:3" ht="15">
      <c r="A360" s="79" t="s">
        <v>218</v>
      </c>
      <c r="B360" s="78" t="s">
        <v>695</v>
      </c>
      <c r="C360" s="87" t="s">
        <v>400</v>
      </c>
    </row>
    <row r="361" spans="1:3" ht="15">
      <c r="A361" s="79" t="s">
        <v>218</v>
      </c>
      <c r="B361" s="78" t="s">
        <v>696</v>
      </c>
      <c r="C361" s="87" t="s">
        <v>400</v>
      </c>
    </row>
    <row r="362" spans="1:3" ht="15">
      <c r="A362" s="79" t="s">
        <v>218</v>
      </c>
      <c r="B362" s="78" t="s">
        <v>689</v>
      </c>
      <c r="C362" s="87" t="s">
        <v>399</v>
      </c>
    </row>
    <row r="363" spans="1:3" ht="15">
      <c r="A363" s="79" t="s">
        <v>218</v>
      </c>
      <c r="B363" s="78" t="s">
        <v>638</v>
      </c>
      <c r="C363" s="87" t="s">
        <v>399</v>
      </c>
    </row>
    <row r="364" spans="1:3" ht="15">
      <c r="A364" s="79" t="s">
        <v>218</v>
      </c>
      <c r="B364" s="78" t="s">
        <v>690</v>
      </c>
      <c r="C364" s="87" t="s">
        <v>399</v>
      </c>
    </row>
    <row r="365" spans="1:3" ht="15">
      <c r="A365" s="79" t="s">
        <v>218</v>
      </c>
      <c r="B365" s="78" t="s">
        <v>691</v>
      </c>
      <c r="C365" s="87" t="s">
        <v>399</v>
      </c>
    </row>
    <row r="366" spans="1:3" ht="15">
      <c r="A366" s="79" t="s">
        <v>218</v>
      </c>
      <c r="B366" s="78" t="s">
        <v>692</v>
      </c>
      <c r="C366" s="87" t="s">
        <v>399</v>
      </c>
    </row>
    <row r="367" spans="1:3" ht="15">
      <c r="A367" s="79" t="s">
        <v>218</v>
      </c>
      <c r="B367" s="78" t="s">
        <v>323</v>
      </c>
      <c r="C367" s="87" t="s">
        <v>399</v>
      </c>
    </row>
    <row r="368" spans="1:3" ht="15">
      <c r="A368" s="79" t="s">
        <v>218</v>
      </c>
      <c r="B368" s="78" t="s">
        <v>693</v>
      </c>
      <c r="C368" s="87" t="s">
        <v>399</v>
      </c>
    </row>
    <row r="369" spans="1:3" ht="15">
      <c r="A369" s="79" t="s">
        <v>218</v>
      </c>
      <c r="B369" s="78" t="s">
        <v>694</v>
      </c>
      <c r="C369" s="87" t="s">
        <v>399</v>
      </c>
    </row>
    <row r="370" spans="1:3" ht="15">
      <c r="A370" s="79" t="s">
        <v>218</v>
      </c>
      <c r="B370" s="78" t="s">
        <v>695</v>
      </c>
      <c r="C370" s="87" t="s">
        <v>399</v>
      </c>
    </row>
    <row r="371" spans="1:3" ht="15">
      <c r="A371" s="79" t="s">
        <v>218</v>
      </c>
      <c r="B371" s="78" t="s">
        <v>696</v>
      </c>
      <c r="C371" s="87" t="s">
        <v>399</v>
      </c>
    </row>
    <row r="372" spans="1:3" ht="15">
      <c r="A372" s="79" t="s">
        <v>218</v>
      </c>
      <c r="B372" s="78" t="s">
        <v>689</v>
      </c>
      <c r="C372" s="87" t="s">
        <v>398</v>
      </c>
    </row>
    <row r="373" spans="1:3" ht="15">
      <c r="A373" s="79" t="s">
        <v>218</v>
      </c>
      <c r="B373" s="78" t="s">
        <v>638</v>
      </c>
      <c r="C373" s="87" t="s">
        <v>398</v>
      </c>
    </row>
    <row r="374" spans="1:3" ht="15">
      <c r="A374" s="79" t="s">
        <v>218</v>
      </c>
      <c r="B374" s="78" t="s">
        <v>690</v>
      </c>
      <c r="C374" s="87" t="s">
        <v>398</v>
      </c>
    </row>
    <row r="375" spans="1:3" ht="15">
      <c r="A375" s="79" t="s">
        <v>218</v>
      </c>
      <c r="B375" s="78" t="s">
        <v>691</v>
      </c>
      <c r="C375" s="87" t="s">
        <v>398</v>
      </c>
    </row>
    <row r="376" spans="1:3" ht="15">
      <c r="A376" s="79" t="s">
        <v>218</v>
      </c>
      <c r="B376" s="78" t="s">
        <v>692</v>
      </c>
      <c r="C376" s="87" t="s">
        <v>398</v>
      </c>
    </row>
    <row r="377" spans="1:3" ht="15">
      <c r="A377" s="79" t="s">
        <v>218</v>
      </c>
      <c r="B377" s="78" t="s">
        <v>323</v>
      </c>
      <c r="C377" s="87" t="s">
        <v>398</v>
      </c>
    </row>
    <row r="378" spans="1:3" ht="15">
      <c r="A378" s="79" t="s">
        <v>218</v>
      </c>
      <c r="B378" s="78" t="s">
        <v>693</v>
      </c>
      <c r="C378" s="87" t="s">
        <v>398</v>
      </c>
    </row>
    <row r="379" spans="1:3" ht="15">
      <c r="A379" s="79" t="s">
        <v>218</v>
      </c>
      <c r="B379" s="78" t="s">
        <v>694</v>
      </c>
      <c r="C379" s="87" t="s">
        <v>398</v>
      </c>
    </row>
    <row r="380" spans="1:3" ht="15">
      <c r="A380" s="79" t="s">
        <v>218</v>
      </c>
      <c r="B380" s="78" t="s">
        <v>695</v>
      </c>
      <c r="C380" s="87" t="s">
        <v>398</v>
      </c>
    </row>
    <row r="381" spans="1:3" ht="15">
      <c r="A381" s="79" t="s">
        <v>218</v>
      </c>
      <c r="B381" s="78" t="s">
        <v>696</v>
      </c>
      <c r="C381" s="87" t="s">
        <v>398</v>
      </c>
    </row>
    <row r="382" spans="1:3" ht="15">
      <c r="A382" s="79" t="s">
        <v>218</v>
      </c>
      <c r="B382" s="78" t="s">
        <v>689</v>
      </c>
      <c r="C382" s="87" t="s">
        <v>397</v>
      </c>
    </row>
    <row r="383" spans="1:3" ht="15">
      <c r="A383" s="79" t="s">
        <v>218</v>
      </c>
      <c r="B383" s="78" t="s">
        <v>638</v>
      </c>
      <c r="C383" s="87" t="s">
        <v>397</v>
      </c>
    </row>
    <row r="384" spans="1:3" ht="15">
      <c r="A384" s="79" t="s">
        <v>218</v>
      </c>
      <c r="B384" s="78" t="s">
        <v>690</v>
      </c>
      <c r="C384" s="87" t="s">
        <v>397</v>
      </c>
    </row>
    <row r="385" spans="1:3" ht="15">
      <c r="A385" s="79" t="s">
        <v>218</v>
      </c>
      <c r="B385" s="78" t="s">
        <v>691</v>
      </c>
      <c r="C385" s="87" t="s">
        <v>397</v>
      </c>
    </row>
    <row r="386" spans="1:3" ht="15">
      <c r="A386" s="79" t="s">
        <v>218</v>
      </c>
      <c r="B386" s="78" t="s">
        <v>692</v>
      </c>
      <c r="C386" s="87" t="s">
        <v>397</v>
      </c>
    </row>
    <row r="387" spans="1:3" ht="15">
      <c r="A387" s="79" t="s">
        <v>218</v>
      </c>
      <c r="B387" s="78" t="s">
        <v>323</v>
      </c>
      <c r="C387" s="87" t="s">
        <v>397</v>
      </c>
    </row>
    <row r="388" spans="1:3" ht="15">
      <c r="A388" s="79" t="s">
        <v>218</v>
      </c>
      <c r="B388" s="78" t="s">
        <v>693</v>
      </c>
      <c r="C388" s="87" t="s">
        <v>397</v>
      </c>
    </row>
    <row r="389" spans="1:3" ht="15">
      <c r="A389" s="79" t="s">
        <v>218</v>
      </c>
      <c r="B389" s="78" t="s">
        <v>694</v>
      </c>
      <c r="C389" s="87" t="s">
        <v>397</v>
      </c>
    </row>
    <row r="390" spans="1:3" ht="15">
      <c r="A390" s="79" t="s">
        <v>218</v>
      </c>
      <c r="B390" s="78" t="s">
        <v>695</v>
      </c>
      <c r="C390" s="87" t="s">
        <v>397</v>
      </c>
    </row>
    <row r="391" spans="1:3" ht="15">
      <c r="A391" s="79" t="s">
        <v>218</v>
      </c>
      <c r="B391" s="78" t="s">
        <v>696</v>
      </c>
      <c r="C391" s="87" t="s">
        <v>397</v>
      </c>
    </row>
    <row r="392" spans="1:3" ht="15">
      <c r="A392" s="79" t="s">
        <v>218</v>
      </c>
      <c r="B392" s="78" t="s">
        <v>689</v>
      </c>
      <c r="C392" s="87" t="s">
        <v>396</v>
      </c>
    </row>
    <row r="393" spans="1:3" ht="15">
      <c r="A393" s="79" t="s">
        <v>218</v>
      </c>
      <c r="B393" s="78" t="s">
        <v>638</v>
      </c>
      <c r="C393" s="87" t="s">
        <v>396</v>
      </c>
    </row>
    <row r="394" spans="1:3" ht="15">
      <c r="A394" s="79" t="s">
        <v>218</v>
      </c>
      <c r="B394" s="78" t="s">
        <v>690</v>
      </c>
      <c r="C394" s="87" t="s">
        <v>396</v>
      </c>
    </row>
    <row r="395" spans="1:3" ht="15">
      <c r="A395" s="79" t="s">
        <v>218</v>
      </c>
      <c r="B395" s="78" t="s">
        <v>691</v>
      </c>
      <c r="C395" s="87" t="s">
        <v>396</v>
      </c>
    </row>
    <row r="396" spans="1:3" ht="15">
      <c r="A396" s="79" t="s">
        <v>218</v>
      </c>
      <c r="B396" s="78" t="s">
        <v>692</v>
      </c>
      <c r="C396" s="87" t="s">
        <v>396</v>
      </c>
    </row>
    <row r="397" spans="1:3" ht="15">
      <c r="A397" s="79" t="s">
        <v>218</v>
      </c>
      <c r="B397" s="78" t="s">
        <v>323</v>
      </c>
      <c r="C397" s="87" t="s">
        <v>396</v>
      </c>
    </row>
    <row r="398" spans="1:3" ht="15">
      <c r="A398" s="79" t="s">
        <v>218</v>
      </c>
      <c r="B398" s="78" t="s">
        <v>693</v>
      </c>
      <c r="C398" s="87" t="s">
        <v>396</v>
      </c>
    </row>
    <row r="399" spans="1:3" ht="15">
      <c r="A399" s="79" t="s">
        <v>218</v>
      </c>
      <c r="B399" s="78" t="s">
        <v>694</v>
      </c>
      <c r="C399" s="87" t="s">
        <v>396</v>
      </c>
    </row>
    <row r="400" spans="1:3" ht="15">
      <c r="A400" s="79" t="s">
        <v>218</v>
      </c>
      <c r="B400" s="78" t="s">
        <v>695</v>
      </c>
      <c r="C400" s="87" t="s">
        <v>396</v>
      </c>
    </row>
    <row r="401" spans="1:3" ht="15">
      <c r="A401" s="79" t="s">
        <v>218</v>
      </c>
      <c r="B401" s="78" t="s">
        <v>696</v>
      </c>
      <c r="C401" s="87" t="s">
        <v>396</v>
      </c>
    </row>
    <row r="402" spans="1:3" ht="15">
      <c r="A402" s="79" t="s">
        <v>218</v>
      </c>
      <c r="B402" s="78" t="s">
        <v>689</v>
      </c>
      <c r="C402" s="87" t="s">
        <v>395</v>
      </c>
    </row>
    <row r="403" spans="1:3" ht="15">
      <c r="A403" s="79" t="s">
        <v>218</v>
      </c>
      <c r="B403" s="78" t="s">
        <v>638</v>
      </c>
      <c r="C403" s="87" t="s">
        <v>395</v>
      </c>
    </row>
    <row r="404" spans="1:3" ht="15">
      <c r="A404" s="79" t="s">
        <v>218</v>
      </c>
      <c r="B404" s="78" t="s">
        <v>690</v>
      </c>
      <c r="C404" s="87" t="s">
        <v>395</v>
      </c>
    </row>
    <row r="405" spans="1:3" ht="15">
      <c r="A405" s="79" t="s">
        <v>218</v>
      </c>
      <c r="B405" s="78" t="s">
        <v>691</v>
      </c>
      <c r="C405" s="87" t="s">
        <v>395</v>
      </c>
    </row>
    <row r="406" spans="1:3" ht="15">
      <c r="A406" s="79" t="s">
        <v>218</v>
      </c>
      <c r="B406" s="78" t="s">
        <v>692</v>
      </c>
      <c r="C406" s="87" t="s">
        <v>395</v>
      </c>
    </row>
    <row r="407" spans="1:3" ht="15">
      <c r="A407" s="79" t="s">
        <v>218</v>
      </c>
      <c r="B407" s="78" t="s">
        <v>323</v>
      </c>
      <c r="C407" s="87" t="s">
        <v>395</v>
      </c>
    </row>
    <row r="408" spans="1:3" ht="15">
      <c r="A408" s="79" t="s">
        <v>218</v>
      </c>
      <c r="B408" s="78" t="s">
        <v>693</v>
      </c>
      <c r="C408" s="87" t="s">
        <v>395</v>
      </c>
    </row>
    <row r="409" spans="1:3" ht="15">
      <c r="A409" s="79" t="s">
        <v>218</v>
      </c>
      <c r="B409" s="78" t="s">
        <v>694</v>
      </c>
      <c r="C409" s="87" t="s">
        <v>395</v>
      </c>
    </row>
    <row r="410" spans="1:3" ht="15">
      <c r="A410" s="79" t="s">
        <v>218</v>
      </c>
      <c r="B410" s="78" t="s">
        <v>695</v>
      </c>
      <c r="C410" s="87" t="s">
        <v>395</v>
      </c>
    </row>
    <row r="411" spans="1:3" ht="15">
      <c r="A411" s="79" t="s">
        <v>218</v>
      </c>
      <c r="B411" s="78" t="s">
        <v>696</v>
      </c>
      <c r="C411" s="87" t="s">
        <v>395</v>
      </c>
    </row>
    <row r="412" spans="1:3" ht="15">
      <c r="A412" s="79" t="s">
        <v>218</v>
      </c>
      <c r="B412" s="78" t="s">
        <v>689</v>
      </c>
      <c r="C412" s="87" t="s">
        <v>394</v>
      </c>
    </row>
    <row r="413" spans="1:3" ht="15">
      <c r="A413" s="79" t="s">
        <v>218</v>
      </c>
      <c r="B413" s="78" t="s">
        <v>638</v>
      </c>
      <c r="C413" s="87" t="s">
        <v>394</v>
      </c>
    </row>
    <row r="414" spans="1:3" ht="15">
      <c r="A414" s="79" t="s">
        <v>218</v>
      </c>
      <c r="B414" s="78" t="s">
        <v>690</v>
      </c>
      <c r="C414" s="87" t="s">
        <v>394</v>
      </c>
    </row>
    <row r="415" spans="1:3" ht="15">
      <c r="A415" s="79" t="s">
        <v>218</v>
      </c>
      <c r="B415" s="78" t="s">
        <v>691</v>
      </c>
      <c r="C415" s="87" t="s">
        <v>394</v>
      </c>
    </row>
    <row r="416" spans="1:3" ht="15">
      <c r="A416" s="79" t="s">
        <v>218</v>
      </c>
      <c r="B416" s="78" t="s">
        <v>692</v>
      </c>
      <c r="C416" s="87" t="s">
        <v>394</v>
      </c>
    </row>
    <row r="417" spans="1:3" ht="15">
      <c r="A417" s="79" t="s">
        <v>218</v>
      </c>
      <c r="B417" s="78" t="s">
        <v>323</v>
      </c>
      <c r="C417" s="87" t="s">
        <v>394</v>
      </c>
    </row>
    <row r="418" spans="1:3" ht="15">
      <c r="A418" s="79" t="s">
        <v>218</v>
      </c>
      <c r="B418" s="78" t="s">
        <v>693</v>
      </c>
      <c r="C418" s="87" t="s">
        <v>394</v>
      </c>
    </row>
    <row r="419" spans="1:3" ht="15">
      <c r="A419" s="79" t="s">
        <v>218</v>
      </c>
      <c r="B419" s="78" t="s">
        <v>694</v>
      </c>
      <c r="C419" s="87" t="s">
        <v>394</v>
      </c>
    </row>
    <row r="420" spans="1:3" ht="15">
      <c r="A420" s="79" t="s">
        <v>218</v>
      </c>
      <c r="B420" s="78" t="s">
        <v>695</v>
      </c>
      <c r="C420" s="87" t="s">
        <v>394</v>
      </c>
    </row>
    <row r="421" spans="1:3" ht="15">
      <c r="A421" s="79" t="s">
        <v>218</v>
      </c>
      <c r="B421" s="78" t="s">
        <v>696</v>
      </c>
      <c r="C421" s="87" t="s">
        <v>394</v>
      </c>
    </row>
    <row r="422" spans="1:3" ht="15">
      <c r="A422" s="79" t="s">
        <v>218</v>
      </c>
      <c r="B422" s="78" t="s">
        <v>689</v>
      </c>
      <c r="C422" s="87" t="s">
        <v>393</v>
      </c>
    </row>
    <row r="423" spans="1:3" ht="15">
      <c r="A423" s="79" t="s">
        <v>218</v>
      </c>
      <c r="B423" s="78" t="s">
        <v>638</v>
      </c>
      <c r="C423" s="87" t="s">
        <v>393</v>
      </c>
    </row>
    <row r="424" spans="1:3" ht="15">
      <c r="A424" s="79" t="s">
        <v>218</v>
      </c>
      <c r="B424" s="78" t="s">
        <v>690</v>
      </c>
      <c r="C424" s="87" t="s">
        <v>393</v>
      </c>
    </row>
    <row r="425" spans="1:3" ht="15">
      <c r="A425" s="79" t="s">
        <v>218</v>
      </c>
      <c r="B425" s="78" t="s">
        <v>691</v>
      </c>
      <c r="C425" s="87" t="s">
        <v>393</v>
      </c>
    </row>
    <row r="426" spans="1:3" ht="15">
      <c r="A426" s="79" t="s">
        <v>218</v>
      </c>
      <c r="B426" s="78" t="s">
        <v>692</v>
      </c>
      <c r="C426" s="87" t="s">
        <v>393</v>
      </c>
    </row>
    <row r="427" spans="1:3" ht="15">
      <c r="A427" s="79" t="s">
        <v>218</v>
      </c>
      <c r="B427" s="78" t="s">
        <v>323</v>
      </c>
      <c r="C427" s="87" t="s">
        <v>393</v>
      </c>
    </row>
    <row r="428" spans="1:3" ht="15">
      <c r="A428" s="79" t="s">
        <v>218</v>
      </c>
      <c r="B428" s="78" t="s">
        <v>693</v>
      </c>
      <c r="C428" s="87" t="s">
        <v>393</v>
      </c>
    </row>
    <row r="429" spans="1:3" ht="15">
      <c r="A429" s="79" t="s">
        <v>218</v>
      </c>
      <c r="B429" s="78" t="s">
        <v>694</v>
      </c>
      <c r="C429" s="87" t="s">
        <v>393</v>
      </c>
    </row>
    <row r="430" spans="1:3" ht="15">
      <c r="A430" s="79" t="s">
        <v>218</v>
      </c>
      <c r="B430" s="78" t="s">
        <v>695</v>
      </c>
      <c r="C430" s="87" t="s">
        <v>393</v>
      </c>
    </row>
    <row r="431" spans="1:3" ht="15">
      <c r="A431" s="79" t="s">
        <v>218</v>
      </c>
      <c r="B431" s="78" t="s">
        <v>696</v>
      </c>
      <c r="C431" s="87" t="s">
        <v>393</v>
      </c>
    </row>
    <row r="432" spans="1:3" ht="15">
      <c r="A432" s="79" t="s">
        <v>218</v>
      </c>
      <c r="B432" s="78" t="s">
        <v>689</v>
      </c>
      <c r="C432" s="87" t="s">
        <v>392</v>
      </c>
    </row>
    <row r="433" spans="1:3" ht="15">
      <c r="A433" s="79" t="s">
        <v>218</v>
      </c>
      <c r="B433" s="78" t="s">
        <v>638</v>
      </c>
      <c r="C433" s="87" t="s">
        <v>392</v>
      </c>
    </row>
    <row r="434" spans="1:3" ht="15">
      <c r="A434" s="79" t="s">
        <v>218</v>
      </c>
      <c r="B434" s="78" t="s">
        <v>690</v>
      </c>
      <c r="C434" s="87" t="s">
        <v>392</v>
      </c>
    </row>
    <row r="435" spans="1:3" ht="15">
      <c r="A435" s="79" t="s">
        <v>218</v>
      </c>
      <c r="B435" s="78" t="s">
        <v>691</v>
      </c>
      <c r="C435" s="87" t="s">
        <v>392</v>
      </c>
    </row>
    <row r="436" spans="1:3" ht="15">
      <c r="A436" s="79" t="s">
        <v>218</v>
      </c>
      <c r="B436" s="78" t="s">
        <v>692</v>
      </c>
      <c r="C436" s="87" t="s">
        <v>392</v>
      </c>
    </row>
    <row r="437" spans="1:3" ht="15">
      <c r="A437" s="79" t="s">
        <v>218</v>
      </c>
      <c r="B437" s="78" t="s">
        <v>323</v>
      </c>
      <c r="C437" s="87" t="s">
        <v>392</v>
      </c>
    </row>
    <row r="438" spans="1:3" ht="15">
      <c r="A438" s="79" t="s">
        <v>218</v>
      </c>
      <c r="B438" s="78" t="s">
        <v>693</v>
      </c>
      <c r="C438" s="87" t="s">
        <v>392</v>
      </c>
    </row>
    <row r="439" spans="1:3" ht="15">
      <c r="A439" s="79" t="s">
        <v>218</v>
      </c>
      <c r="B439" s="78" t="s">
        <v>694</v>
      </c>
      <c r="C439" s="87" t="s">
        <v>392</v>
      </c>
    </row>
    <row r="440" spans="1:3" ht="15">
      <c r="A440" s="79" t="s">
        <v>218</v>
      </c>
      <c r="B440" s="78" t="s">
        <v>695</v>
      </c>
      <c r="C440" s="87" t="s">
        <v>392</v>
      </c>
    </row>
    <row r="441" spans="1:3" ht="15">
      <c r="A441" s="79" t="s">
        <v>218</v>
      </c>
      <c r="B441" s="78" t="s">
        <v>696</v>
      </c>
      <c r="C441" s="87" t="s">
        <v>392</v>
      </c>
    </row>
    <row r="442" spans="1:3" ht="15">
      <c r="A442" s="79" t="s">
        <v>218</v>
      </c>
      <c r="B442" s="78" t="s">
        <v>689</v>
      </c>
      <c r="C442" s="87" t="s">
        <v>381</v>
      </c>
    </row>
    <row r="443" spans="1:3" ht="15">
      <c r="A443" s="79" t="s">
        <v>218</v>
      </c>
      <c r="B443" s="78" t="s">
        <v>638</v>
      </c>
      <c r="C443" s="87" t="s">
        <v>381</v>
      </c>
    </row>
    <row r="444" spans="1:3" ht="15">
      <c r="A444" s="79" t="s">
        <v>218</v>
      </c>
      <c r="B444" s="78" t="s">
        <v>690</v>
      </c>
      <c r="C444" s="87" t="s">
        <v>381</v>
      </c>
    </row>
    <row r="445" spans="1:3" ht="15">
      <c r="A445" s="79" t="s">
        <v>218</v>
      </c>
      <c r="B445" s="78" t="s">
        <v>691</v>
      </c>
      <c r="C445" s="87" t="s">
        <v>381</v>
      </c>
    </row>
    <row r="446" spans="1:3" ht="15">
      <c r="A446" s="79" t="s">
        <v>218</v>
      </c>
      <c r="B446" s="78" t="s">
        <v>692</v>
      </c>
      <c r="C446" s="87" t="s">
        <v>381</v>
      </c>
    </row>
    <row r="447" spans="1:3" ht="15">
      <c r="A447" s="79" t="s">
        <v>218</v>
      </c>
      <c r="B447" s="78" t="s">
        <v>323</v>
      </c>
      <c r="C447" s="87" t="s">
        <v>381</v>
      </c>
    </row>
    <row r="448" spans="1:3" ht="15">
      <c r="A448" s="79" t="s">
        <v>218</v>
      </c>
      <c r="B448" s="78" t="s">
        <v>693</v>
      </c>
      <c r="C448" s="87" t="s">
        <v>381</v>
      </c>
    </row>
    <row r="449" spans="1:3" ht="15">
      <c r="A449" s="79" t="s">
        <v>218</v>
      </c>
      <c r="B449" s="78" t="s">
        <v>694</v>
      </c>
      <c r="C449" s="87" t="s">
        <v>381</v>
      </c>
    </row>
    <row r="450" spans="1:3" ht="15">
      <c r="A450" s="79" t="s">
        <v>218</v>
      </c>
      <c r="B450" s="78" t="s">
        <v>695</v>
      </c>
      <c r="C450" s="87" t="s">
        <v>381</v>
      </c>
    </row>
    <row r="451" spans="1:3" ht="15">
      <c r="A451" s="79" t="s">
        <v>218</v>
      </c>
      <c r="B451" s="78" t="s">
        <v>696</v>
      </c>
      <c r="C451" s="87" t="s">
        <v>381</v>
      </c>
    </row>
    <row r="452" spans="1:3" ht="15">
      <c r="A452" s="79" t="s">
        <v>218</v>
      </c>
      <c r="B452" s="78" t="s">
        <v>219</v>
      </c>
      <c r="C452" s="87" t="s">
        <v>381</v>
      </c>
    </row>
    <row r="453" spans="1:3" ht="15">
      <c r="A453" s="79" t="s">
        <v>216</v>
      </c>
      <c r="B453" s="78" t="s">
        <v>714</v>
      </c>
      <c r="C453" s="87" t="s">
        <v>369</v>
      </c>
    </row>
    <row r="454" spans="1:3" ht="15">
      <c r="A454" s="79" t="s">
        <v>216</v>
      </c>
      <c r="B454" s="78" t="s">
        <v>727</v>
      </c>
      <c r="C454" s="87" t="s">
        <v>369</v>
      </c>
    </row>
    <row r="455" spans="1:3" ht="15">
      <c r="A455" s="79" t="s">
        <v>216</v>
      </c>
      <c r="B455" s="78" t="s">
        <v>728</v>
      </c>
      <c r="C455" s="87" t="s">
        <v>369</v>
      </c>
    </row>
    <row r="456" spans="1:3" ht="15">
      <c r="A456" s="79" t="s">
        <v>216</v>
      </c>
      <c r="B456" s="78" t="s">
        <v>218</v>
      </c>
      <c r="C456" s="87" t="s">
        <v>369</v>
      </c>
    </row>
    <row r="457" spans="1:3" ht="15">
      <c r="A457" s="79" t="s">
        <v>216</v>
      </c>
      <c r="B457" s="78" t="s">
        <v>216</v>
      </c>
      <c r="C457" s="87" t="s">
        <v>369</v>
      </c>
    </row>
    <row r="458" spans="1:3" ht="15">
      <c r="A458" s="79" t="s">
        <v>216</v>
      </c>
      <c r="B458" s="78" t="s">
        <v>219</v>
      </c>
      <c r="C458" s="87" t="s">
        <v>369</v>
      </c>
    </row>
    <row r="459" spans="1:3" ht="15">
      <c r="A459" s="79" t="s">
        <v>216</v>
      </c>
      <c r="B459" s="78" t="s">
        <v>229</v>
      </c>
      <c r="C459" s="87" t="s">
        <v>369</v>
      </c>
    </row>
    <row r="460" spans="1:3" ht="15">
      <c r="A460" s="79" t="s">
        <v>216</v>
      </c>
      <c r="B460" s="78" t="s">
        <v>231</v>
      </c>
      <c r="C460" s="87" t="s">
        <v>369</v>
      </c>
    </row>
    <row r="461" spans="1:3" ht="15">
      <c r="A461" s="79" t="s">
        <v>216</v>
      </c>
      <c r="B461" s="78" t="s">
        <v>227</v>
      </c>
      <c r="C461" s="87" t="s">
        <v>369</v>
      </c>
    </row>
    <row r="462" spans="1:3" ht="15">
      <c r="A462" s="79" t="s">
        <v>216</v>
      </c>
      <c r="B462" s="78" t="s">
        <v>226</v>
      </c>
      <c r="C462" s="87" t="s">
        <v>369</v>
      </c>
    </row>
    <row r="463" spans="1:3" ht="15">
      <c r="A463" s="79" t="s">
        <v>216</v>
      </c>
      <c r="B463" s="78" t="s">
        <v>225</v>
      </c>
      <c r="C463" s="87" t="s">
        <v>369</v>
      </c>
    </row>
    <row r="464" spans="1:3" ht="15">
      <c r="A464" s="79" t="s">
        <v>216</v>
      </c>
      <c r="B464" s="78" t="s">
        <v>224</v>
      </c>
      <c r="C464" s="87" t="s">
        <v>369</v>
      </c>
    </row>
    <row r="465" spans="1:3" ht="15">
      <c r="A465" s="79" t="s">
        <v>216</v>
      </c>
      <c r="B465" s="78" t="s">
        <v>223</v>
      </c>
      <c r="C465" s="87" t="s">
        <v>369</v>
      </c>
    </row>
    <row r="466" spans="1:3" ht="15">
      <c r="A466" s="79" t="s">
        <v>216</v>
      </c>
      <c r="B466" s="78" t="s">
        <v>729</v>
      </c>
      <c r="C466" s="87" t="s">
        <v>369</v>
      </c>
    </row>
    <row r="467" spans="1:3" ht="15">
      <c r="A467" s="79" t="s">
        <v>216</v>
      </c>
      <c r="B467" s="78" t="s">
        <v>645</v>
      </c>
      <c r="C467" s="87" t="s">
        <v>369</v>
      </c>
    </row>
    <row r="468" spans="1:3" ht="15">
      <c r="A468" s="79" t="s">
        <v>216</v>
      </c>
      <c r="B468" s="78" t="s">
        <v>323</v>
      </c>
      <c r="C468" s="87" t="s">
        <v>369</v>
      </c>
    </row>
    <row r="469" spans="1:3" ht="15">
      <c r="A469" s="79" t="s">
        <v>216</v>
      </c>
      <c r="B469" s="78" t="s">
        <v>694</v>
      </c>
      <c r="C469" s="87" t="s">
        <v>369</v>
      </c>
    </row>
    <row r="470" spans="1:3" ht="15">
      <c r="A470" s="79" t="s">
        <v>216</v>
      </c>
      <c r="B470" s="78" t="s">
        <v>730</v>
      </c>
      <c r="C470" s="87" t="s">
        <v>369</v>
      </c>
    </row>
    <row r="471" spans="1:3" ht="15">
      <c r="A471" s="79" t="s">
        <v>216</v>
      </c>
      <c r="B471" s="78" t="s">
        <v>697</v>
      </c>
      <c r="C471" s="87" t="s">
        <v>369</v>
      </c>
    </row>
    <row r="472" spans="1:3" ht="15">
      <c r="A472" s="79" t="s">
        <v>216</v>
      </c>
      <c r="B472" s="78" t="s">
        <v>698</v>
      </c>
      <c r="C472" s="87" t="s">
        <v>369</v>
      </c>
    </row>
    <row r="473" spans="1:3" ht="15">
      <c r="A473" s="79" t="s">
        <v>216</v>
      </c>
      <c r="B473" s="78" t="s">
        <v>731</v>
      </c>
      <c r="C473" s="87" t="s">
        <v>369</v>
      </c>
    </row>
    <row r="474" spans="1:3" ht="15">
      <c r="A474" s="79" t="s">
        <v>216</v>
      </c>
      <c r="B474" s="78" t="s">
        <v>732</v>
      </c>
      <c r="C474" s="87" t="s">
        <v>369</v>
      </c>
    </row>
    <row r="475" spans="1:3" ht="15">
      <c r="A475" s="79" t="s">
        <v>216</v>
      </c>
      <c r="B475" s="78" t="s">
        <v>733</v>
      </c>
      <c r="C475" s="87" t="s">
        <v>369</v>
      </c>
    </row>
    <row r="476" spans="1:3" ht="15">
      <c r="A476" s="79" t="s">
        <v>216</v>
      </c>
      <c r="B476" s="78" t="s">
        <v>714</v>
      </c>
      <c r="C476" s="87" t="s">
        <v>368</v>
      </c>
    </row>
    <row r="477" spans="1:3" ht="15">
      <c r="A477" s="79" t="s">
        <v>216</v>
      </c>
      <c r="B477" s="78" t="s">
        <v>727</v>
      </c>
      <c r="C477" s="87" t="s">
        <v>368</v>
      </c>
    </row>
    <row r="478" spans="1:3" ht="15">
      <c r="A478" s="79" t="s">
        <v>216</v>
      </c>
      <c r="B478" s="78" t="s">
        <v>728</v>
      </c>
      <c r="C478" s="87" t="s">
        <v>368</v>
      </c>
    </row>
    <row r="479" spans="1:3" ht="15">
      <c r="A479" s="79" t="s">
        <v>216</v>
      </c>
      <c r="B479" s="78" t="s">
        <v>218</v>
      </c>
      <c r="C479" s="87" t="s">
        <v>368</v>
      </c>
    </row>
    <row r="480" spans="1:3" ht="15">
      <c r="A480" s="79" t="s">
        <v>216</v>
      </c>
      <c r="B480" s="78" t="s">
        <v>216</v>
      </c>
      <c r="C480" s="87" t="s">
        <v>368</v>
      </c>
    </row>
    <row r="481" spans="1:3" ht="15">
      <c r="A481" s="79" t="s">
        <v>216</v>
      </c>
      <c r="B481" s="78" t="s">
        <v>219</v>
      </c>
      <c r="C481" s="87" t="s">
        <v>368</v>
      </c>
    </row>
    <row r="482" spans="1:3" ht="15">
      <c r="A482" s="79" t="s">
        <v>216</v>
      </c>
      <c r="B482" s="78" t="s">
        <v>229</v>
      </c>
      <c r="C482" s="87" t="s">
        <v>368</v>
      </c>
    </row>
    <row r="483" spans="1:3" ht="15">
      <c r="A483" s="79" t="s">
        <v>216</v>
      </c>
      <c r="B483" s="78" t="s">
        <v>231</v>
      </c>
      <c r="C483" s="87" t="s">
        <v>368</v>
      </c>
    </row>
    <row r="484" spans="1:3" ht="15">
      <c r="A484" s="79" t="s">
        <v>216</v>
      </c>
      <c r="B484" s="78" t="s">
        <v>227</v>
      </c>
      <c r="C484" s="87" t="s">
        <v>368</v>
      </c>
    </row>
    <row r="485" spans="1:3" ht="15">
      <c r="A485" s="79" t="s">
        <v>216</v>
      </c>
      <c r="B485" s="78" t="s">
        <v>226</v>
      </c>
      <c r="C485" s="87" t="s">
        <v>368</v>
      </c>
    </row>
    <row r="486" spans="1:3" ht="15">
      <c r="A486" s="79" t="s">
        <v>216</v>
      </c>
      <c r="B486" s="78" t="s">
        <v>224</v>
      </c>
      <c r="C486" s="87" t="s">
        <v>368</v>
      </c>
    </row>
    <row r="487" spans="1:3" ht="15">
      <c r="A487" s="79" t="s">
        <v>216</v>
      </c>
      <c r="B487" s="78" t="s">
        <v>223</v>
      </c>
      <c r="C487" s="87" t="s">
        <v>368</v>
      </c>
    </row>
    <row r="488" spans="1:3" ht="15">
      <c r="A488" s="79" t="s">
        <v>216</v>
      </c>
      <c r="B488" s="78" t="s">
        <v>225</v>
      </c>
      <c r="C488" s="87" t="s">
        <v>368</v>
      </c>
    </row>
    <row r="489" spans="1:3" ht="15">
      <c r="A489" s="79" t="s">
        <v>216</v>
      </c>
      <c r="B489" s="78" t="s">
        <v>729</v>
      </c>
      <c r="C489" s="87" t="s">
        <v>368</v>
      </c>
    </row>
    <row r="490" spans="1:3" ht="15">
      <c r="A490" s="79" t="s">
        <v>216</v>
      </c>
      <c r="B490" s="78" t="s">
        <v>645</v>
      </c>
      <c r="C490" s="87" t="s">
        <v>368</v>
      </c>
    </row>
    <row r="491" spans="1:3" ht="15">
      <c r="A491" s="79" t="s">
        <v>216</v>
      </c>
      <c r="B491" s="78" t="s">
        <v>323</v>
      </c>
      <c r="C491" s="87" t="s">
        <v>368</v>
      </c>
    </row>
    <row r="492" spans="1:3" ht="15">
      <c r="A492" s="79" t="s">
        <v>216</v>
      </c>
      <c r="B492" s="78" t="s">
        <v>694</v>
      </c>
      <c r="C492" s="87" t="s">
        <v>368</v>
      </c>
    </row>
    <row r="493" spans="1:3" ht="15">
      <c r="A493" s="79" t="s">
        <v>216</v>
      </c>
      <c r="B493" s="78" t="s">
        <v>730</v>
      </c>
      <c r="C493" s="87" t="s">
        <v>368</v>
      </c>
    </row>
    <row r="494" spans="1:3" ht="15">
      <c r="A494" s="79" t="s">
        <v>216</v>
      </c>
      <c r="B494" s="78" t="s">
        <v>697</v>
      </c>
      <c r="C494" s="87" t="s">
        <v>368</v>
      </c>
    </row>
    <row r="495" spans="1:3" ht="15">
      <c r="A495" s="79" t="s">
        <v>216</v>
      </c>
      <c r="B495" s="78" t="s">
        <v>698</v>
      </c>
      <c r="C495" s="87" t="s">
        <v>368</v>
      </c>
    </row>
    <row r="496" spans="1:3" ht="15">
      <c r="A496" s="79" t="s">
        <v>216</v>
      </c>
      <c r="B496" s="78" t="s">
        <v>731</v>
      </c>
      <c r="C496" s="87" t="s">
        <v>368</v>
      </c>
    </row>
    <row r="497" spans="1:3" ht="15">
      <c r="A497" s="79" t="s">
        <v>216</v>
      </c>
      <c r="B497" s="78" t="s">
        <v>732</v>
      </c>
      <c r="C497" s="87" t="s">
        <v>368</v>
      </c>
    </row>
    <row r="498" spans="1:3" ht="15">
      <c r="A498" s="79" t="s">
        <v>216</v>
      </c>
      <c r="B498" s="78" t="s">
        <v>733</v>
      </c>
      <c r="C498" s="87" t="s">
        <v>368</v>
      </c>
    </row>
    <row r="499" spans="1:3" ht="15">
      <c r="A499" s="79" t="s">
        <v>216</v>
      </c>
      <c r="B499" s="78" t="s">
        <v>714</v>
      </c>
      <c r="C499" s="87" t="s">
        <v>367</v>
      </c>
    </row>
    <row r="500" spans="1:3" ht="15">
      <c r="A500" s="79" t="s">
        <v>216</v>
      </c>
      <c r="B500" s="78" t="s">
        <v>727</v>
      </c>
      <c r="C500" s="87" t="s">
        <v>367</v>
      </c>
    </row>
    <row r="501" spans="1:3" ht="15">
      <c r="A501" s="79" t="s">
        <v>216</v>
      </c>
      <c r="B501" s="78" t="s">
        <v>728</v>
      </c>
      <c r="C501" s="87" t="s">
        <v>367</v>
      </c>
    </row>
    <row r="502" spans="1:3" ht="15">
      <c r="A502" s="79" t="s">
        <v>216</v>
      </c>
      <c r="B502" s="78" t="s">
        <v>216</v>
      </c>
      <c r="C502" s="87" t="s">
        <v>367</v>
      </c>
    </row>
    <row r="503" spans="1:3" ht="15">
      <c r="A503" s="79" t="s">
        <v>216</v>
      </c>
      <c r="B503" s="78" t="s">
        <v>218</v>
      </c>
      <c r="C503" s="87" t="s">
        <v>367</v>
      </c>
    </row>
    <row r="504" spans="1:3" ht="15">
      <c r="A504" s="79" t="s">
        <v>216</v>
      </c>
      <c r="B504" s="78" t="s">
        <v>219</v>
      </c>
      <c r="C504" s="87" t="s">
        <v>367</v>
      </c>
    </row>
    <row r="505" spans="1:3" ht="15">
      <c r="A505" s="79" t="s">
        <v>216</v>
      </c>
      <c r="B505" s="78" t="s">
        <v>229</v>
      </c>
      <c r="C505" s="87" t="s">
        <v>367</v>
      </c>
    </row>
    <row r="506" spans="1:3" ht="15">
      <c r="A506" s="79" t="s">
        <v>216</v>
      </c>
      <c r="B506" s="78" t="s">
        <v>231</v>
      </c>
      <c r="C506" s="87" t="s">
        <v>367</v>
      </c>
    </row>
    <row r="507" spans="1:3" ht="15">
      <c r="A507" s="79" t="s">
        <v>216</v>
      </c>
      <c r="B507" s="78" t="s">
        <v>227</v>
      </c>
      <c r="C507" s="87" t="s">
        <v>367</v>
      </c>
    </row>
    <row r="508" spans="1:3" ht="15">
      <c r="A508" s="79" t="s">
        <v>216</v>
      </c>
      <c r="B508" s="78" t="s">
        <v>226</v>
      </c>
      <c r="C508" s="87" t="s">
        <v>367</v>
      </c>
    </row>
    <row r="509" spans="1:3" ht="15">
      <c r="A509" s="79" t="s">
        <v>216</v>
      </c>
      <c r="B509" s="78" t="s">
        <v>225</v>
      </c>
      <c r="C509" s="87" t="s">
        <v>367</v>
      </c>
    </row>
    <row r="510" spans="1:3" ht="15">
      <c r="A510" s="79" t="s">
        <v>216</v>
      </c>
      <c r="B510" s="78" t="s">
        <v>224</v>
      </c>
      <c r="C510" s="87" t="s">
        <v>367</v>
      </c>
    </row>
    <row r="511" spans="1:3" ht="15">
      <c r="A511" s="79" t="s">
        <v>216</v>
      </c>
      <c r="B511" s="78" t="s">
        <v>223</v>
      </c>
      <c r="C511" s="87" t="s">
        <v>367</v>
      </c>
    </row>
    <row r="512" spans="1:3" ht="15">
      <c r="A512" s="79" t="s">
        <v>216</v>
      </c>
      <c r="B512" s="78" t="s">
        <v>729</v>
      </c>
      <c r="C512" s="87" t="s">
        <v>367</v>
      </c>
    </row>
    <row r="513" spans="1:3" ht="15">
      <c r="A513" s="79" t="s">
        <v>216</v>
      </c>
      <c r="B513" s="78" t="s">
        <v>645</v>
      </c>
      <c r="C513" s="87" t="s">
        <v>367</v>
      </c>
    </row>
    <row r="514" spans="1:3" ht="15">
      <c r="A514" s="79" t="s">
        <v>216</v>
      </c>
      <c r="B514" s="78" t="s">
        <v>323</v>
      </c>
      <c r="C514" s="87" t="s">
        <v>367</v>
      </c>
    </row>
    <row r="515" spans="1:3" ht="15">
      <c r="A515" s="79" t="s">
        <v>216</v>
      </c>
      <c r="B515" s="78" t="s">
        <v>694</v>
      </c>
      <c r="C515" s="87" t="s">
        <v>367</v>
      </c>
    </row>
    <row r="516" spans="1:3" ht="15">
      <c r="A516" s="79" t="s">
        <v>216</v>
      </c>
      <c r="B516" s="78" t="s">
        <v>730</v>
      </c>
      <c r="C516" s="87" t="s">
        <v>367</v>
      </c>
    </row>
    <row r="517" spans="1:3" ht="15">
      <c r="A517" s="79" t="s">
        <v>216</v>
      </c>
      <c r="B517" s="78" t="s">
        <v>697</v>
      </c>
      <c r="C517" s="87" t="s">
        <v>367</v>
      </c>
    </row>
    <row r="518" spans="1:3" ht="15">
      <c r="A518" s="79" t="s">
        <v>216</v>
      </c>
      <c r="B518" s="78" t="s">
        <v>731</v>
      </c>
      <c r="C518" s="87" t="s">
        <v>367</v>
      </c>
    </row>
    <row r="519" spans="1:3" ht="15">
      <c r="A519" s="79" t="s">
        <v>216</v>
      </c>
      <c r="B519" s="78" t="s">
        <v>698</v>
      </c>
      <c r="C519" s="87" t="s">
        <v>367</v>
      </c>
    </row>
    <row r="520" spans="1:3" ht="15">
      <c r="A520" s="79" t="s">
        <v>216</v>
      </c>
      <c r="B520" s="78" t="s">
        <v>732</v>
      </c>
      <c r="C520" s="87" t="s">
        <v>367</v>
      </c>
    </row>
    <row r="521" spans="1:3" ht="15">
      <c r="A521" s="79" t="s">
        <v>216</v>
      </c>
      <c r="B521" s="78" t="s">
        <v>733</v>
      </c>
      <c r="C521" s="87" t="s">
        <v>367</v>
      </c>
    </row>
    <row r="522" spans="1:3" ht="15">
      <c r="A522" s="79" t="s">
        <v>216</v>
      </c>
      <c r="B522" s="78" t="s">
        <v>714</v>
      </c>
      <c r="C522" s="87" t="s">
        <v>366</v>
      </c>
    </row>
    <row r="523" spans="1:3" ht="15">
      <c r="A523" s="79" t="s">
        <v>216</v>
      </c>
      <c r="B523" s="78" t="s">
        <v>727</v>
      </c>
      <c r="C523" s="87" t="s">
        <v>366</v>
      </c>
    </row>
    <row r="524" spans="1:3" ht="15">
      <c r="A524" s="79" t="s">
        <v>216</v>
      </c>
      <c r="B524" s="78" t="s">
        <v>728</v>
      </c>
      <c r="C524" s="87" t="s">
        <v>366</v>
      </c>
    </row>
    <row r="525" spans="1:3" ht="15">
      <c r="A525" s="79" t="s">
        <v>216</v>
      </c>
      <c r="B525" s="78" t="s">
        <v>216</v>
      </c>
      <c r="C525" s="87" t="s">
        <v>366</v>
      </c>
    </row>
    <row r="526" spans="1:3" ht="15">
      <c r="A526" s="79" t="s">
        <v>216</v>
      </c>
      <c r="B526" s="78" t="s">
        <v>218</v>
      </c>
      <c r="C526" s="87" t="s">
        <v>366</v>
      </c>
    </row>
    <row r="527" spans="1:3" ht="15">
      <c r="A527" s="79" t="s">
        <v>216</v>
      </c>
      <c r="B527" s="78" t="s">
        <v>219</v>
      </c>
      <c r="C527" s="87" t="s">
        <v>366</v>
      </c>
    </row>
    <row r="528" spans="1:3" ht="15">
      <c r="A528" s="79" t="s">
        <v>216</v>
      </c>
      <c r="B528" s="78" t="s">
        <v>229</v>
      </c>
      <c r="C528" s="87" t="s">
        <v>366</v>
      </c>
    </row>
    <row r="529" spans="1:3" ht="15">
      <c r="A529" s="79" t="s">
        <v>216</v>
      </c>
      <c r="B529" s="78" t="s">
        <v>231</v>
      </c>
      <c r="C529" s="87" t="s">
        <v>366</v>
      </c>
    </row>
    <row r="530" spans="1:3" ht="15">
      <c r="A530" s="79" t="s">
        <v>216</v>
      </c>
      <c r="B530" s="78" t="s">
        <v>227</v>
      </c>
      <c r="C530" s="87" t="s">
        <v>366</v>
      </c>
    </row>
    <row r="531" spans="1:3" ht="15">
      <c r="A531" s="79" t="s">
        <v>216</v>
      </c>
      <c r="B531" s="78" t="s">
        <v>226</v>
      </c>
      <c r="C531" s="87" t="s">
        <v>366</v>
      </c>
    </row>
    <row r="532" spans="1:3" ht="15">
      <c r="A532" s="79" t="s">
        <v>216</v>
      </c>
      <c r="B532" s="78" t="s">
        <v>224</v>
      </c>
      <c r="C532" s="87" t="s">
        <v>366</v>
      </c>
    </row>
    <row r="533" spans="1:3" ht="15">
      <c r="A533" s="79" t="s">
        <v>216</v>
      </c>
      <c r="B533" s="78" t="s">
        <v>223</v>
      </c>
      <c r="C533" s="87" t="s">
        <v>366</v>
      </c>
    </row>
    <row r="534" spans="1:3" ht="15">
      <c r="A534" s="79" t="s">
        <v>216</v>
      </c>
      <c r="B534" s="78" t="s">
        <v>225</v>
      </c>
      <c r="C534" s="87" t="s">
        <v>366</v>
      </c>
    </row>
    <row r="535" spans="1:3" ht="15">
      <c r="A535" s="79" t="s">
        <v>216</v>
      </c>
      <c r="B535" s="78" t="s">
        <v>729</v>
      </c>
      <c r="C535" s="87" t="s">
        <v>366</v>
      </c>
    </row>
    <row r="536" spans="1:3" ht="15">
      <c r="A536" s="79" t="s">
        <v>216</v>
      </c>
      <c r="B536" s="78" t="s">
        <v>645</v>
      </c>
      <c r="C536" s="87" t="s">
        <v>366</v>
      </c>
    </row>
    <row r="537" spans="1:3" ht="15">
      <c r="A537" s="79" t="s">
        <v>216</v>
      </c>
      <c r="B537" s="78" t="s">
        <v>323</v>
      </c>
      <c r="C537" s="87" t="s">
        <v>366</v>
      </c>
    </row>
    <row r="538" spans="1:3" ht="15">
      <c r="A538" s="79" t="s">
        <v>216</v>
      </c>
      <c r="B538" s="78" t="s">
        <v>694</v>
      </c>
      <c r="C538" s="87" t="s">
        <v>366</v>
      </c>
    </row>
    <row r="539" spans="1:3" ht="15">
      <c r="A539" s="79" t="s">
        <v>216</v>
      </c>
      <c r="B539" s="78" t="s">
        <v>730</v>
      </c>
      <c r="C539" s="87" t="s">
        <v>366</v>
      </c>
    </row>
    <row r="540" spans="1:3" ht="15">
      <c r="A540" s="79" t="s">
        <v>216</v>
      </c>
      <c r="B540" s="78" t="s">
        <v>697</v>
      </c>
      <c r="C540" s="87" t="s">
        <v>366</v>
      </c>
    </row>
    <row r="541" spans="1:3" ht="15">
      <c r="A541" s="79" t="s">
        <v>216</v>
      </c>
      <c r="B541" s="78" t="s">
        <v>731</v>
      </c>
      <c r="C541" s="87" t="s">
        <v>366</v>
      </c>
    </row>
    <row r="542" spans="1:3" ht="15">
      <c r="A542" s="79" t="s">
        <v>216</v>
      </c>
      <c r="B542" s="78" t="s">
        <v>698</v>
      </c>
      <c r="C542" s="87" t="s">
        <v>366</v>
      </c>
    </row>
    <row r="543" spans="1:3" ht="15">
      <c r="A543" s="79" t="s">
        <v>216</v>
      </c>
      <c r="B543" s="78" t="s">
        <v>732</v>
      </c>
      <c r="C543" s="87" t="s">
        <v>366</v>
      </c>
    </row>
    <row r="544" spans="1:3" ht="15">
      <c r="A544" s="79" t="s">
        <v>216</v>
      </c>
      <c r="B544" s="78" t="s">
        <v>733</v>
      </c>
      <c r="C544" s="87" t="s">
        <v>366</v>
      </c>
    </row>
    <row r="545" spans="1:3" ht="15">
      <c r="A545" s="79" t="s">
        <v>216</v>
      </c>
      <c r="B545" s="78" t="s">
        <v>714</v>
      </c>
      <c r="C545" s="87" t="s">
        <v>365</v>
      </c>
    </row>
    <row r="546" spans="1:3" ht="15">
      <c r="A546" s="79" t="s">
        <v>216</v>
      </c>
      <c r="B546" s="78" t="s">
        <v>727</v>
      </c>
      <c r="C546" s="87" t="s">
        <v>365</v>
      </c>
    </row>
    <row r="547" spans="1:3" ht="15">
      <c r="A547" s="79" t="s">
        <v>216</v>
      </c>
      <c r="B547" s="78" t="s">
        <v>728</v>
      </c>
      <c r="C547" s="87" t="s">
        <v>365</v>
      </c>
    </row>
    <row r="548" spans="1:3" ht="15">
      <c r="A548" s="79" t="s">
        <v>216</v>
      </c>
      <c r="B548" s="78" t="s">
        <v>216</v>
      </c>
      <c r="C548" s="87" t="s">
        <v>365</v>
      </c>
    </row>
    <row r="549" spans="1:3" ht="15">
      <c r="A549" s="79" t="s">
        <v>216</v>
      </c>
      <c r="B549" s="78" t="s">
        <v>218</v>
      </c>
      <c r="C549" s="87" t="s">
        <v>365</v>
      </c>
    </row>
    <row r="550" spans="1:3" ht="15">
      <c r="A550" s="79" t="s">
        <v>216</v>
      </c>
      <c r="B550" s="78" t="s">
        <v>219</v>
      </c>
      <c r="C550" s="87" t="s">
        <v>365</v>
      </c>
    </row>
    <row r="551" spans="1:3" ht="15">
      <c r="A551" s="79" t="s">
        <v>216</v>
      </c>
      <c r="B551" s="78" t="s">
        <v>229</v>
      </c>
      <c r="C551" s="87" t="s">
        <v>365</v>
      </c>
    </row>
    <row r="552" spans="1:3" ht="15">
      <c r="A552" s="79" t="s">
        <v>216</v>
      </c>
      <c r="B552" s="78" t="s">
        <v>231</v>
      </c>
      <c r="C552" s="87" t="s">
        <v>365</v>
      </c>
    </row>
    <row r="553" spans="1:3" ht="15">
      <c r="A553" s="79" t="s">
        <v>216</v>
      </c>
      <c r="B553" s="78" t="s">
        <v>226</v>
      </c>
      <c r="C553" s="87" t="s">
        <v>365</v>
      </c>
    </row>
    <row r="554" spans="1:3" ht="15">
      <c r="A554" s="79" t="s">
        <v>216</v>
      </c>
      <c r="B554" s="78" t="s">
        <v>227</v>
      </c>
      <c r="C554" s="87" t="s">
        <v>365</v>
      </c>
    </row>
    <row r="555" spans="1:3" ht="15">
      <c r="A555" s="79" t="s">
        <v>216</v>
      </c>
      <c r="B555" s="78" t="s">
        <v>223</v>
      </c>
      <c r="C555" s="87" t="s">
        <v>365</v>
      </c>
    </row>
    <row r="556" spans="1:3" ht="15">
      <c r="A556" s="79" t="s">
        <v>216</v>
      </c>
      <c r="B556" s="78" t="s">
        <v>225</v>
      </c>
      <c r="C556" s="87" t="s">
        <v>365</v>
      </c>
    </row>
    <row r="557" spans="1:3" ht="15">
      <c r="A557" s="79" t="s">
        <v>216</v>
      </c>
      <c r="B557" s="78" t="s">
        <v>224</v>
      </c>
      <c r="C557" s="87" t="s">
        <v>365</v>
      </c>
    </row>
    <row r="558" spans="1:3" ht="15">
      <c r="A558" s="79" t="s">
        <v>216</v>
      </c>
      <c r="B558" s="78" t="s">
        <v>729</v>
      </c>
      <c r="C558" s="87" t="s">
        <v>365</v>
      </c>
    </row>
    <row r="559" spans="1:3" ht="15">
      <c r="A559" s="79" t="s">
        <v>216</v>
      </c>
      <c r="B559" s="78" t="s">
        <v>645</v>
      </c>
      <c r="C559" s="87" t="s">
        <v>365</v>
      </c>
    </row>
    <row r="560" spans="1:3" ht="15">
      <c r="A560" s="79" t="s">
        <v>216</v>
      </c>
      <c r="B560" s="78" t="s">
        <v>323</v>
      </c>
      <c r="C560" s="87" t="s">
        <v>365</v>
      </c>
    </row>
    <row r="561" spans="1:3" ht="15">
      <c r="A561" s="79" t="s">
        <v>216</v>
      </c>
      <c r="B561" s="78" t="s">
        <v>694</v>
      </c>
      <c r="C561" s="87" t="s">
        <v>365</v>
      </c>
    </row>
    <row r="562" spans="1:3" ht="15">
      <c r="A562" s="79" t="s">
        <v>216</v>
      </c>
      <c r="B562" s="78" t="s">
        <v>730</v>
      </c>
      <c r="C562" s="87" t="s">
        <v>365</v>
      </c>
    </row>
    <row r="563" spans="1:3" ht="15">
      <c r="A563" s="79" t="s">
        <v>216</v>
      </c>
      <c r="B563" s="78" t="s">
        <v>697</v>
      </c>
      <c r="C563" s="87" t="s">
        <v>365</v>
      </c>
    </row>
    <row r="564" spans="1:3" ht="15">
      <c r="A564" s="79" t="s">
        <v>216</v>
      </c>
      <c r="B564" s="78" t="s">
        <v>731</v>
      </c>
      <c r="C564" s="87" t="s">
        <v>365</v>
      </c>
    </row>
    <row r="565" spans="1:3" ht="15">
      <c r="A565" s="79" t="s">
        <v>216</v>
      </c>
      <c r="B565" s="78" t="s">
        <v>698</v>
      </c>
      <c r="C565" s="87" t="s">
        <v>365</v>
      </c>
    </row>
    <row r="566" spans="1:3" ht="15">
      <c r="A566" s="79" t="s">
        <v>216</v>
      </c>
      <c r="B566" s="78" t="s">
        <v>732</v>
      </c>
      <c r="C566" s="87" t="s">
        <v>365</v>
      </c>
    </row>
    <row r="567" spans="1:3" ht="15">
      <c r="A567" s="79" t="s">
        <v>216</v>
      </c>
      <c r="B567" s="78" t="s">
        <v>733</v>
      </c>
      <c r="C567" s="87" t="s">
        <v>365</v>
      </c>
    </row>
    <row r="568" spans="1:3" ht="15">
      <c r="A568" s="79" t="s">
        <v>216</v>
      </c>
      <c r="B568" s="78" t="s">
        <v>714</v>
      </c>
      <c r="C568" s="87" t="s">
        <v>371</v>
      </c>
    </row>
    <row r="569" spans="1:3" ht="15">
      <c r="A569" s="79" t="s">
        <v>216</v>
      </c>
      <c r="B569" s="78" t="s">
        <v>727</v>
      </c>
      <c r="C569" s="87" t="s">
        <v>371</v>
      </c>
    </row>
    <row r="570" spans="1:3" ht="15">
      <c r="A570" s="79" t="s">
        <v>216</v>
      </c>
      <c r="B570" s="78" t="s">
        <v>728</v>
      </c>
      <c r="C570" s="87" t="s">
        <v>371</v>
      </c>
    </row>
    <row r="571" spans="1:3" ht="15">
      <c r="A571" s="79" t="s">
        <v>216</v>
      </c>
      <c r="B571" s="78" t="s">
        <v>218</v>
      </c>
      <c r="C571" s="87" t="s">
        <v>371</v>
      </c>
    </row>
    <row r="572" spans="1:3" ht="15">
      <c r="A572" s="79" t="s">
        <v>216</v>
      </c>
      <c r="B572" s="78" t="s">
        <v>216</v>
      </c>
      <c r="C572" s="87" t="s">
        <v>371</v>
      </c>
    </row>
    <row r="573" spans="1:3" ht="15">
      <c r="A573" s="79" t="s">
        <v>216</v>
      </c>
      <c r="B573" s="78" t="s">
        <v>219</v>
      </c>
      <c r="C573" s="87" t="s">
        <v>371</v>
      </c>
    </row>
    <row r="574" spans="1:3" ht="15">
      <c r="A574" s="79" t="s">
        <v>216</v>
      </c>
      <c r="B574" s="78" t="s">
        <v>229</v>
      </c>
      <c r="C574" s="87" t="s">
        <v>371</v>
      </c>
    </row>
    <row r="575" spans="1:3" ht="15">
      <c r="A575" s="79" t="s">
        <v>216</v>
      </c>
      <c r="B575" s="78" t="s">
        <v>231</v>
      </c>
      <c r="C575" s="87" t="s">
        <v>371</v>
      </c>
    </row>
    <row r="576" spans="1:3" ht="15">
      <c r="A576" s="79" t="s">
        <v>216</v>
      </c>
      <c r="B576" s="78" t="s">
        <v>714</v>
      </c>
      <c r="C576" s="87" t="s">
        <v>364</v>
      </c>
    </row>
    <row r="577" spans="1:3" ht="15">
      <c r="A577" s="79" t="s">
        <v>216</v>
      </c>
      <c r="B577" s="78" t="s">
        <v>727</v>
      </c>
      <c r="C577" s="87" t="s">
        <v>364</v>
      </c>
    </row>
    <row r="578" spans="1:3" ht="15">
      <c r="A578" s="79" t="s">
        <v>216</v>
      </c>
      <c r="B578" s="78" t="s">
        <v>728</v>
      </c>
      <c r="C578" s="87" t="s">
        <v>364</v>
      </c>
    </row>
    <row r="579" spans="1:3" ht="15">
      <c r="A579" s="79" t="s">
        <v>216</v>
      </c>
      <c r="B579" s="78" t="s">
        <v>216</v>
      </c>
      <c r="C579" s="87" t="s">
        <v>364</v>
      </c>
    </row>
    <row r="580" spans="1:3" ht="15">
      <c r="A580" s="79" t="s">
        <v>216</v>
      </c>
      <c r="B580" s="78" t="s">
        <v>218</v>
      </c>
      <c r="C580" s="87" t="s">
        <v>364</v>
      </c>
    </row>
    <row r="581" spans="1:3" ht="15">
      <c r="A581" s="79" t="s">
        <v>216</v>
      </c>
      <c r="B581" s="78" t="s">
        <v>229</v>
      </c>
      <c r="C581" s="87" t="s">
        <v>364</v>
      </c>
    </row>
    <row r="582" spans="1:3" ht="15">
      <c r="A582" s="79" t="s">
        <v>216</v>
      </c>
      <c r="B582" s="78" t="s">
        <v>231</v>
      </c>
      <c r="C582" s="87" t="s">
        <v>364</v>
      </c>
    </row>
    <row r="583" spans="1:3" ht="15">
      <c r="A583" s="79" t="s">
        <v>216</v>
      </c>
      <c r="B583" s="78" t="s">
        <v>226</v>
      </c>
      <c r="C583" s="87" t="s">
        <v>364</v>
      </c>
    </row>
    <row r="584" spans="1:3" ht="15">
      <c r="A584" s="79" t="s">
        <v>216</v>
      </c>
      <c r="B584" s="78" t="s">
        <v>227</v>
      </c>
      <c r="C584" s="87" t="s">
        <v>364</v>
      </c>
    </row>
    <row r="585" spans="1:3" ht="15">
      <c r="A585" s="79" t="s">
        <v>216</v>
      </c>
      <c r="B585" s="78" t="s">
        <v>223</v>
      </c>
      <c r="C585" s="87" t="s">
        <v>364</v>
      </c>
    </row>
    <row r="586" spans="1:3" ht="15">
      <c r="A586" s="79" t="s">
        <v>216</v>
      </c>
      <c r="B586" s="78" t="s">
        <v>225</v>
      </c>
      <c r="C586" s="87" t="s">
        <v>364</v>
      </c>
    </row>
    <row r="587" spans="1:3" ht="15">
      <c r="A587" s="79" t="s">
        <v>216</v>
      </c>
      <c r="B587" s="78" t="s">
        <v>224</v>
      </c>
      <c r="C587" s="87" t="s">
        <v>364</v>
      </c>
    </row>
    <row r="588" spans="1:3" ht="15">
      <c r="A588" s="79" t="s">
        <v>216</v>
      </c>
      <c r="B588" s="78" t="s">
        <v>222</v>
      </c>
      <c r="C588" s="87" t="s">
        <v>364</v>
      </c>
    </row>
    <row r="589" spans="1:3" ht="15">
      <c r="A589" s="79" t="s">
        <v>216</v>
      </c>
      <c r="B589" s="78" t="s">
        <v>729</v>
      </c>
      <c r="C589" s="87" t="s">
        <v>364</v>
      </c>
    </row>
    <row r="590" spans="1:3" ht="15">
      <c r="A590" s="79" t="s">
        <v>216</v>
      </c>
      <c r="B590" s="78" t="s">
        <v>645</v>
      </c>
      <c r="C590" s="87" t="s">
        <v>364</v>
      </c>
    </row>
    <row r="591" spans="1:3" ht="15">
      <c r="A591" s="79" t="s">
        <v>216</v>
      </c>
      <c r="B591" s="78" t="s">
        <v>323</v>
      </c>
      <c r="C591" s="87" t="s">
        <v>364</v>
      </c>
    </row>
    <row r="592" spans="1:3" ht="15">
      <c r="A592" s="79" t="s">
        <v>216</v>
      </c>
      <c r="B592" s="78" t="s">
        <v>694</v>
      </c>
      <c r="C592" s="87" t="s">
        <v>364</v>
      </c>
    </row>
    <row r="593" spans="1:3" ht="15">
      <c r="A593" s="79" t="s">
        <v>216</v>
      </c>
      <c r="B593" s="78" t="s">
        <v>730</v>
      </c>
      <c r="C593" s="87" t="s">
        <v>364</v>
      </c>
    </row>
    <row r="594" spans="1:3" ht="15">
      <c r="A594" s="79" t="s">
        <v>216</v>
      </c>
      <c r="B594" s="78" t="s">
        <v>697</v>
      </c>
      <c r="C594" s="87" t="s">
        <v>364</v>
      </c>
    </row>
    <row r="595" spans="1:3" ht="15">
      <c r="A595" s="79" t="s">
        <v>216</v>
      </c>
      <c r="B595" s="78" t="s">
        <v>731</v>
      </c>
      <c r="C595" s="87" t="s">
        <v>364</v>
      </c>
    </row>
    <row r="596" spans="1:3" ht="15">
      <c r="A596" s="79" t="s">
        <v>216</v>
      </c>
      <c r="B596" s="78" t="s">
        <v>698</v>
      </c>
      <c r="C596" s="87" t="s">
        <v>364</v>
      </c>
    </row>
    <row r="597" spans="1:3" ht="15">
      <c r="A597" s="79" t="s">
        <v>216</v>
      </c>
      <c r="B597" s="78" t="s">
        <v>732</v>
      </c>
      <c r="C597" s="87" t="s">
        <v>364</v>
      </c>
    </row>
    <row r="598" spans="1:3" ht="15">
      <c r="A598" s="79" t="s">
        <v>216</v>
      </c>
      <c r="B598" s="78" t="s">
        <v>733</v>
      </c>
      <c r="C598" s="87" t="s">
        <v>364</v>
      </c>
    </row>
    <row r="599" spans="1:3" ht="15">
      <c r="A599" s="79" t="s">
        <v>216</v>
      </c>
      <c r="B599" s="78" t="s">
        <v>734</v>
      </c>
      <c r="C599" s="87" t="s">
        <v>363</v>
      </c>
    </row>
    <row r="600" spans="1:3" ht="15">
      <c r="A600" s="79" t="s">
        <v>216</v>
      </c>
      <c r="B600" s="78" t="s">
        <v>216</v>
      </c>
      <c r="C600" s="87" t="s">
        <v>363</v>
      </c>
    </row>
    <row r="601" spans="1:3" ht="15">
      <c r="A601" s="79" t="s">
        <v>216</v>
      </c>
      <c r="B601" s="78" t="s">
        <v>714</v>
      </c>
      <c r="C601" s="87" t="s">
        <v>363</v>
      </c>
    </row>
    <row r="602" spans="1:3" ht="15">
      <c r="A602" s="79" t="s">
        <v>216</v>
      </c>
      <c r="B602" s="78" t="s">
        <v>727</v>
      </c>
      <c r="C602" s="87" t="s">
        <v>363</v>
      </c>
    </row>
    <row r="603" spans="1:3" ht="15">
      <c r="A603" s="79" t="s">
        <v>216</v>
      </c>
      <c r="B603" s="78" t="s">
        <v>728</v>
      </c>
      <c r="C603" s="87" t="s">
        <v>363</v>
      </c>
    </row>
    <row r="604" spans="1:3" ht="15">
      <c r="A604" s="79" t="s">
        <v>216</v>
      </c>
      <c r="B604" s="78" t="s">
        <v>218</v>
      </c>
      <c r="C604" s="87" t="s">
        <v>363</v>
      </c>
    </row>
    <row r="605" spans="1:3" ht="15">
      <c r="A605" s="79" t="s">
        <v>216</v>
      </c>
      <c r="B605" s="78" t="s">
        <v>222</v>
      </c>
      <c r="C605" s="87" t="s">
        <v>363</v>
      </c>
    </row>
    <row r="606" spans="1:3" ht="15">
      <c r="A606" s="79" t="s">
        <v>216</v>
      </c>
      <c r="B606" s="78" t="s">
        <v>227</v>
      </c>
      <c r="C606" s="87" t="s">
        <v>363</v>
      </c>
    </row>
    <row r="607" spans="1:3" ht="15">
      <c r="A607" s="79" t="s">
        <v>216</v>
      </c>
      <c r="B607" s="78" t="s">
        <v>226</v>
      </c>
      <c r="C607" s="87" t="s">
        <v>363</v>
      </c>
    </row>
    <row r="608" spans="1:3" ht="15">
      <c r="A608" s="79" t="s">
        <v>216</v>
      </c>
      <c r="B608" s="78" t="s">
        <v>221</v>
      </c>
      <c r="C608" s="87" t="s">
        <v>363</v>
      </c>
    </row>
    <row r="609" spans="1:3" ht="15">
      <c r="A609" s="79" t="s">
        <v>216</v>
      </c>
      <c r="B609" s="78" t="s">
        <v>714</v>
      </c>
      <c r="C609" s="87" t="s">
        <v>362</v>
      </c>
    </row>
    <row r="610" spans="1:3" ht="15">
      <c r="A610" s="79" t="s">
        <v>216</v>
      </c>
      <c r="B610" s="78" t="s">
        <v>727</v>
      </c>
      <c r="C610" s="87" t="s">
        <v>362</v>
      </c>
    </row>
    <row r="611" spans="1:3" ht="15">
      <c r="A611" s="79" t="s">
        <v>216</v>
      </c>
      <c r="B611" s="78" t="s">
        <v>728</v>
      </c>
      <c r="C611" s="87" t="s">
        <v>362</v>
      </c>
    </row>
    <row r="612" spans="1:3" ht="15">
      <c r="A612" s="79" t="s">
        <v>216</v>
      </c>
      <c r="B612" s="78" t="s">
        <v>216</v>
      </c>
      <c r="C612" s="87" t="s">
        <v>362</v>
      </c>
    </row>
    <row r="613" spans="1:3" ht="15">
      <c r="A613" s="79" t="s">
        <v>216</v>
      </c>
      <c r="B613" s="78" t="s">
        <v>218</v>
      </c>
      <c r="C613" s="87" t="s">
        <v>362</v>
      </c>
    </row>
    <row r="614" spans="1:3" ht="15">
      <c r="A614" s="79" t="s">
        <v>216</v>
      </c>
      <c r="B614" s="78" t="s">
        <v>222</v>
      </c>
      <c r="C614" s="87" t="s">
        <v>362</v>
      </c>
    </row>
    <row r="615" spans="1:3" ht="15">
      <c r="A615" s="79" t="s">
        <v>216</v>
      </c>
      <c r="B615" s="78" t="s">
        <v>227</v>
      </c>
      <c r="C615" s="87" t="s">
        <v>362</v>
      </c>
    </row>
    <row r="616" spans="1:3" ht="15">
      <c r="A616" s="79" t="s">
        <v>216</v>
      </c>
      <c r="B616" s="78" t="s">
        <v>226</v>
      </c>
      <c r="C616" s="87" t="s">
        <v>362</v>
      </c>
    </row>
    <row r="617" spans="1:3" ht="15">
      <c r="A617" s="79" t="s">
        <v>216</v>
      </c>
      <c r="B617" s="78" t="s">
        <v>220</v>
      </c>
      <c r="C617" s="87" t="s">
        <v>362</v>
      </c>
    </row>
    <row r="618" spans="1:3" ht="15">
      <c r="A618" s="79" t="s">
        <v>216</v>
      </c>
      <c r="B618" s="78" t="s">
        <v>229</v>
      </c>
      <c r="C618" s="87" t="s">
        <v>362</v>
      </c>
    </row>
    <row r="619" spans="1:3" ht="15">
      <c r="A619" s="79" t="s">
        <v>216</v>
      </c>
      <c r="B619" s="78" t="s">
        <v>223</v>
      </c>
      <c r="C619" s="87" t="s">
        <v>362</v>
      </c>
    </row>
    <row r="620" spans="1:3" ht="15">
      <c r="A620" s="79" t="s">
        <v>216</v>
      </c>
      <c r="B620" s="78" t="s">
        <v>224</v>
      </c>
      <c r="C620" s="87" t="s">
        <v>362</v>
      </c>
    </row>
    <row r="621" spans="1:3" ht="15">
      <c r="A621" s="79" t="s">
        <v>216</v>
      </c>
      <c r="B621" s="78" t="s">
        <v>225</v>
      </c>
      <c r="C621" s="87" t="s">
        <v>362</v>
      </c>
    </row>
    <row r="622" spans="1:3" ht="15">
      <c r="A622" s="79" t="s">
        <v>216</v>
      </c>
      <c r="B622" s="78" t="s">
        <v>729</v>
      </c>
      <c r="C622" s="87" t="s">
        <v>362</v>
      </c>
    </row>
    <row r="623" spans="1:3" ht="15">
      <c r="A623" s="79" t="s">
        <v>216</v>
      </c>
      <c r="B623" s="78" t="s">
        <v>645</v>
      </c>
      <c r="C623" s="87" t="s">
        <v>362</v>
      </c>
    </row>
    <row r="624" spans="1:3" ht="15">
      <c r="A624" s="79" t="s">
        <v>216</v>
      </c>
      <c r="B624" s="78" t="s">
        <v>323</v>
      </c>
      <c r="C624" s="87" t="s">
        <v>362</v>
      </c>
    </row>
    <row r="625" spans="1:3" ht="15">
      <c r="A625" s="79" t="s">
        <v>216</v>
      </c>
      <c r="B625" s="78" t="s">
        <v>694</v>
      </c>
      <c r="C625" s="87" t="s">
        <v>362</v>
      </c>
    </row>
    <row r="626" spans="1:3" ht="15">
      <c r="A626" s="79" t="s">
        <v>216</v>
      </c>
      <c r="B626" s="78" t="s">
        <v>730</v>
      </c>
      <c r="C626" s="87" t="s">
        <v>362</v>
      </c>
    </row>
    <row r="627" spans="1:3" ht="15">
      <c r="A627" s="79" t="s">
        <v>216</v>
      </c>
      <c r="B627" s="78" t="s">
        <v>697</v>
      </c>
      <c r="C627" s="87" t="s">
        <v>362</v>
      </c>
    </row>
    <row r="628" spans="1:3" ht="15">
      <c r="A628" s="79" t="s">
        <v>216</v>
      </c>
      <c r="B628" s="78" t="s">
        <v>731</v>
      </c>
      <c r="C628" s="87" t="s">
        <v>362</v>
      </c>
    </row>
    <row r="629" spans="1:3" ht="15">
      <c r="A629" s="79" t="s">
        <v>216</v>
      </c>
      <c r="B629" s="78" t="s">
        <v>732</v>
      </c>
      <c r="C629" s="87" t="s">
        <v>362</v>
      </c>
    </row>
    <row r="630" spans="1:3" ht="15">
      <c r="A630" s="79" t="s">
        <v>216</v>
      </c>
      <c r="B630" s="78" t="s">
        <v>733</v>
      </c>
      <c r="C630" s="87" t="s">
        <v>362</v>
      </c>
    </row>
    <row r="631" spans="1:3" ht="15">
      <c r="A631" s="79" t="s">
        <v>216</v>
      </c>
      <c r="B631" s="78" t="s">
        <v>698</v>
      </c>
      <c r="C631" s="87" t="s">
        <v>362</v>
      </c>
    </row>
    <row r="632" spans="1:3" ht="15">
      <c r="A632" s="79" t="s">
        <v>215</v>
      </c>
      <c r="B632" s="78" t="s">
        <v>734</v>
      </c>
      <c r="C632" s="87" t="s">
        <v>361</v>
      </c>
    </row>
    <row r="633" spans="1:3" ht="15">
      <c r="A633" s="79" t="s">
        <v>215</v>
      </c>
      <c r="B633" s="78" t="s">
        <v>219</v>
      </c>
      <c r="C633" s="87" t="s">
        <v>361</v>
      </c>
    </row>
    <row r="634" spans="1:3" ht="15">
      <c r="A634" s="79" t="s">
        <v>215</v>
      </c>
      <c r="B634" s="78" t="s">
        <v>735</v>
      </c>
      <c r="C634" s="87" t="s">
        <v>361</v>
      </c>
    </row>
    <row r="635" spans="1:3" ht="15">
      <c r="A635" s="79" t="s">
        <v>215</v>
      </c>
      <c r="B635" s="78" t="s">
        <v>736</v>
      </c>
      <c r="C635" s="87" t="s">
        <v>361</v>
      </c>
    </row>
    <row r="636" spans="1:3" ht="15">
      <c r="A636" s="79" t="s">
        <v>215</v>
      </c>
      <c r="B636" s="78" t="s">
        <v>651</v>
      </c>
      <c r="C636" s="87" t="s">
        <v>361</v>
      </c>
    </row>
    <row r="637" spans="1:3" ht="15">
      <c r="A637" s="79" t="s">
        <v>215</v>
      </c>
      <c r="B637" s="78" t="s">
        <v>696</v>
      </c>
      <c r="C637" s="87" t="s">
        <v>361</v>
      </c>
    </row>
    <row r="638" spans="1:3" ht="15">
      <c r="A638" s="79" t="s">
        <v>215</v>
      </c>
      <c r="B638" s="78" t="s">
        <v>737</v>
      </c>
      <c r="C638" s="87" t="s">
        <v>361</v>
      </c>
    </row>
    <row r="639" spans="1:3" ht="15">
      <c r="A639" s="79" t="s">
        <v>215</v>
      </c>
      <c r="B639" s="78" t="s">
        <v>652</v>
      </c>
      <c r="C639" s="87" t="s">
        <v>361</v>
      </c>
    </row>
    <row r="640" spans="1:3" ht="15">
      <c r="A640" s="79" t="s">
        <v>215</v>
      </c>
      <c r="B640" s="78" t="s">
        <v>738</v>
      </c>
      <c r="C640" s="87" t="s">
        <v>361</v>
      </c>
    </row>
    <row r="641" spans="1:3" ht="15">
      <c r="A641" s="79" t="s">
        <v>215</v>
      </c>
      <c r="B641" s="78" t="s">
        <v>739</v>
      </c>
      <c r="C641" s="87" t="s">
        <v>361</v>
      </c>
    </row>
    <row r="642" spans="1:3" ht="15">
      <c r="A642" s="79" t="s">
        <v>215</v>
      </c>
      <c r="B642" s="78" t="s">
        <v>740</v>
      </c>
      <c r="C642" s="87" t="s">
        <v>361</v>
      </c>
    </row>
    <row r="643" spans="1:3" ht="15">
      <c r="A643" s="79" t="s">
        <v>215</v>
      </c>
      <c r="B643" s="78" t="s">
        <v>741</v>
      </c>
      <c r="C643" s="87" t="s">
        <v>361</v>
      </c>
    </row>
    <row r="644" spans="1:3" ht="15">
      <c r="A644" s="79" t="s">
        <v>215</v>
      </c>
      <c r="B644" s="78" t="s">
        <v>742</v>
      </c>
      <c r="C644" s="87" t="s">
        <v>361</v>
      </c>
    </row>
    <row r="645" spans="1:3" ht="15">
      <c r="A645" s="79" t="s">
        <v>215</v>
      </c>
      <c r="B645" s="78" t="s">
        <v>653</v>
      </c>
      <c r="C645" s="87" t="s">
        <v>361</v>
      </c>
    </row>
    <row r="646" spans="1:3" ht="15">
      <c r="A646" s="79" t="s">
        <v>215</v>
      </c>
      <c r="B646" s="78" t="s">
        <v>743</v>
      </c>
      <c r="C646" s="87" t="s">
        <v>361</v>
      </c>
    </row>
    <row r="647" spans="1:3" ht="15">
      <c r="A647" s="79" t="s">
        <v>215</v>
      </c>
      <c r="B647" s="78" t="s">
        <v>654</v>
      </c>
      <c r="C647" s="87" t="s">
        <v>361</v>
      </c>
    </row>
    <row r="648" spans="1:3" ht="15">
      <c r="A648" s="79" t="s">
        <v>215</v>
      </c>
      <c r="B648" s="78" t="s">
        <v>655</v>
      </c>
      <c r="C648" s="87" t="s">
        <v>361</v>
      </c>
    </row>
    <row r="649" spans="1:3" ht="15">
      <c r="A649" s="79" t="s">
        <v>215</v>
      </c>
      <c r="B649" s="78" t="s">
        <v>744</v>
      </c>
      <c r="C649" s="87" t="s">
        <v>361</v>
      </c>
    </row>
    <row r="650" spans="1:3" ht="15">
      <c r="A650" s="79" t="s">
        <v>215</v>
      </c>
      <c r="B650" s="78" t="s">
        <v>705</v>
      </c>
      <c r="C650" s="87" t="s">
        <v>361</v>
      </c>
    </row>
    <row r="651" spans="1:3" ht="15">
      <c r="A651" s="79" t="s">
        <v>215</v>
      </c>
      <c r="B651" s="78" t="s">
        <v>745</v>
      </c>
      <c r="C651" s="87" t="s">
        <v>361</v>
      </c>
    </row>
    <row r="652" spans="1:3" ht="15">
      <c r="A652" s="79" t="s">
        <v>215</v>
      </c>
      <c r="B652" s="78" t="s">
        <v>656</v>
      </c>
      <c r="C652" s="87" t="s">
        <v>361</v>
      </c>
    </row>
    <row r="653" spans="1:3" ht="15">
      <c r="A653" s="79" t="s">
        <v>215</v>
      </c>
      <c r="B653" s="78" t="s">
        <v>657</v>
      </c>
      <c r="C653" s="87" t="s">
        <v>361</v>
      </c>
    </row>
    <row r="654" spans="1:3" ht="15">
      <c r="A654" s="79" t="s">
        <v>215</v>
      </c>
      <c r="B654" s="78" t="s">
        <v>746</v>
      </c>
      <c r="C654" s="87" t="s">
        <v>361</v>
      </c>
    </row>
    <row r="655" spans="1:3" ht="15">
      <c r="A655" s="79" t="s">
        <v>219</v>
      </c>
      <c r="B655" s="78" t="s">
        <v>735</v>
      </c>
      <c r="C655" s="87" t="s">
        <v>380</v>
      </c>
    </row>
    <row r="656" spans="1:3" ht="15">
      <c r="A656" s="79" t="s">
        <v>219</v>
      </c>
      <c r="B656" s="78" t="s">
        <v>736</v>
      </c>
      <c r="C656" s="87" t="s">
        <v>380</v>
      </c>
    </row>
    <row r="657" spans="1:3" ht="15">
      <c r="A657" s="79" t="s">
        <v>219</v>
      </c>
      <c r="B657" s="78" t="s">
        <v>651</v>
      </c>
      <c r="C657" s="87" t="s">
        <v>380</v>
      </c>
    </row>
    <row r="658" spans="1:3" ht="15">
      <c r="A658" s="79" t="s">
        <v>219</v>
      </c>
      <c r="B658" s="78" t="s">
        <v>696</v>
      </c>
      <c r="C658" s="87" t="s">
        <v>380</v>
      </c>
    </row>
    <row r="659" spans="1:3" ht="15">
      <c r="A659" s="79" t="s">
        <v>219</v>
      </c>
      <c r="B659" s="78" t="s">
        <v>737</v>
      </c>
      <c r="C659" s="87" t="s">
        <v>380</v>
      </c>
    </row>
    <row r="660" spans="1:3" ht="15">
      <c r="A660" s="79" t="s">
        <v>219</v>
      </c>
      <c r="B660" s="78" t="s">
        <v>652</v>
      </c>
      <c r="C660" s="87" t="s">
        <v>380</v>
      </c>
    </row>
    <row r="661" spans="1:3" ht="15">
      <c r="A661" s="79" t="s">
        <v>219</v>
      </c>
      <c r="B661" s="78" t="s">
        <v>738</v>
      </c>
      <c r="C661" s="87" t="s">
        <v>380</v>
      </c>
    </row>
    <row r="662" spans="1:3" ht="15">
      <c r="A662" s="79" t="s">
        <v>219</v>
      </c>
      <c r="B662" s="78" t="s">
        <v>739</v>
      </c>
      <c r="C662" s="87" t="s">
        <v>380</v>
      </c>
    </row>
    <row r="663" spans="1:3" ht="15">
      <c r="A663" s="79" t="s">
        <v>219</v>
      </c>
      <c r="B663" s="78" t="s">
        <v>740</v>
      </c>
      <c r="C663" s="87" t="s">
        <v>380</v>
      </c>
    </row>
    <row r="664" spans="1:3" ht="15">
      <c r="A664" s="79" t="s">
        <v>219</v>
      </c>
      <c r="B664" s="78" t="s">
        <v>741</v>
      </c>
      <c r="C664" s="87" t="s">
        <v>380</v>
      </c>
    </row>
    <row r="665" spans="1:3" ht="15">
      <c r="A665" s="79" t="s">
        <v>219</v>
      </c>
      <c r="B665" s="78" t="s">
        <v>742</v>
      </c>
      <c r="C665" s="87" t="s">
        <v>380</v>
      </c>
    </row>
    <row r="666" spans="1:3" ht="15">
      <c r="A666" s="79" t="s">
        <v>219</v>
      </c>
      <c r="B666" s="78" t="s">
        <v>653</v>
      </c>
      <c r="C666" s="87" t="s">
        <v>380</v>
      </c>
    </row>
    <row r="667" spans="1:3" ht="15">
      <c r="A667" s="79" t="s">
        <v>219</v>
      </c>
      <c r="B667" s="78" t="s">
        <v>743</v>
      </c>
      <c r="C667" s="87" t="s">
        <v>380</v>
      </c>
    </row>
    <row r="668" spans="1:3" ht="15">
      <c r="A668" s="79" t="s">
        <v>219</v>
      </c>
      <c r="B668" s="78" t="s">
        <v>654</v>
      </c>
      <c r="C668" s="87" t="s">
        <v>380</v>
      </c>
    </row>
    <row r="669" spans="1:3" ht="15">
      <c r="A669" s="79" t="s">
        <v>219</v>
      </c>
      <c r="B669" s="78" t="s">
        <v>655</v>
      </c>
      <c r="C669" s="87" t="s">
        <v>380</v>
      </c>
    </row>
    <row r="670" spans="1:3" ht="15">
      <c r="A670" s="79" t="s">
        <v>219</v>
      </c>
      <c r="B670" s="78" t="s">
        <v>744</v>
      </c>
      <c r="C670" s="87" t="s">
        <v>380</v>
      </c>
    </row>
    <row r="671" spans="1:3" ht="15">
      <c r="A671" s="79" t="s">
        <v>219</v>
      </c>
      <c r="B671" s="78" t="s">
        <v>705</v>
      </c>
      <c r="C671" s="87" t="s">
        <v>380</v>
      </c>
    </row>
    <row r="672" spans="1:3" ht="15">
      <c r="A672" s="79" t="s">
        <v>219</v>
      </c>
      <c r="B672" s="78" t="s">
        <v>745</v>
      </c>
      <c r="C672" s="87" t="s">
        <v>380</v>
      </c>
    </row>
    <row r="673" spans="1:3" ht="15">
      <c r="A673" s="79" t="s">
        <v>219</v>
      </c>
      <c r="B673" s="78" t="s">
        <v>656</v>
      </c>
      <c r="C673" s="87" t="s">
        <v>380</v>
      </c>
    </row>
    <row r="674" spans="1:3" ht="15">
      <c r="A674" s="79" t="s">
        <v>219</v>
      </c>
      <c r="B674" s="78" t="s">
        <v>657</v>
      </c>
      <c r="C674" s="87" t="s">
        <v>380</v>
      </c>
    </row>
    <row r="675" spans="1:3" ht="15">
      <c r="A675" s="79" t="s">
        <v>219</v>
      </c>
      <c r="B675" s="78" t="s">
        <v>746</v>
      </c>
      <c r="C675" s="87" t="s">
        <v>380</v>
      </c>
    </row>
    <row r="676" spans="1:3" ht="15">
      <c r="A676" s="79" t="s">
        <v>219</v>
      </c>
      <c r="B676" s="78" t="s">
        <v>747</v>
      </c>
      <c r="C676" s="87" t="s">
        <v>380</v>
      </c>
    </row>
    <row r="677" spans="1:3" ht="15">
      <c r="A677" s="79" t="s">
        <v>219</v>
      </c>
      <c r="B677" s="78" t="s">
        <v>748</v>
      </c>
      <c r="C677" s="87" t="s">
        <v>380</v>
      </c>
    </row>
    <row r="678" spans="1:3" ht="15">
      <c r="A678" s="79" t="s">
        <v>219</v>
      </c>
      <c r="B678" s="78" t="s">
        <v>658</v>
      </c>
      <c r="C678" s="87" t="s">
        <v>380</v>
      </c>
    </row>
    <row r="679" spans="1:3" ht="15">
      <c r="A679" s="79" t="s">
        <v>219</v>
      </c>
      <c r="B679" s="78" t="s">
        <v>749</v>
      </c>
      <c r="C679" s="87" t="s">
        <v>380</v>
      </c>
    </row>
    <row r="680" spans="1:3" ht="15">
      <c r="A680" s="79" t="s">
        <v>219</v>
      </c>
      <c r="B680" s="78" t="s">
        <v>750</v>
      </c>
      <c r="C680" s="87" t="s">
        <v>380</v>
      </c>
    </row>
    <row r="681" spans="1:3" ht="15">
      <c r="A681" s="79" t="s">
        <v>219</v>
      </c>
      <c r="B681" s="78" t="s">
        <v>751</v>
      </c>
      <c r="C681" s="87" t="s">
        <v>380</v>
      </c>
    </row>
    <row r="682" spans="1:3" ht="15">
      <c r="A682" s="79" t="s">
        <v>219</v>
      </c>
      <c r="B682" s="78" t="s">
        <v>752</v>
      </c>
      <c r="C682" s="87" t="s">
        <v>380</v>
      </c>
    </row>
    <row r="683" spans="1:3" ht="15">
      <c r="A683" s="79" t="s">
        <v>219</v>
      </c>
      <c r="B683" s="78" t="s">
        <v>753</v>
      </c>
      <c r="C683" s="87" t="s">
        <v>380</v>
      </c>
    </row>
    <row r="684" spans="1:3" ht="15">
      <c r="A684" s="79" t="s">
        <v>219</v>
      </c>
      <c r="B684" s="78" t="s">
        <v>754</v>
      </c>
      <c r="C684" s="87" t="s">
        <v>380</v>
      </c>
    </row>
    <row r="685" spans="1:3" ht="15">
      <c r="A685" s="79" t="s">
        <v>219</v>
      </c>
      <c r="B685" s="78" t="s">
        <v>755</v>
      </c>
      <c r="C685" s="87" t="s">
        <v>380</v>
      </c>
    </row>
    <row r="686" spans="1:3" ht="15">
      <c r="A686" s="79" t="s">
        <v>219</v>
      </c>
      <c r="B686" s="78" t="s">
        <v>756</v>
      </c>
      <c r="C686" s="87" t="s">
        <v>380</v>
      </c>
    </row>
    <row r="687" spans="1:3" ht="15">
      <c r="A687" s="79" t="s">
        <v>219</v>
      </c>
      <c r="B687" s="78" t="s">
        <v>649</v>
      </c>
      <c r="C687" s="87" t="s">
        <v>380</v>
      </c>
    </row>
    <row r="688" spans="1:3" ht="15">
      <c r="A688" s="79" t="s">
        <v>219</v>
      </c>
      <c r="B688" s="78" t="s">
        <v>714</v>
      </c>
      <c r="C688" s="87" t="s">
        <v>380</v>
      </c>
    </row>
    <row r="689" spans="1:3" ht="15">
      <c r="A689" s="79" t="s">
        <v>219</v>
      </c>
      <c r="B689" s="78" t="s">
        <v>757</v>
      </c>
      <c r="C689" s="87" t="s">
        <v>380</v>
      </c>
    </row>
    <row r="690" spans="1:3" ht="15">
      <c r="A690" s="79" t="s">
        <v>214</v>
      </c>
      <c r="B690" s="78" t="s">
        <v>734</v>
      </c>
      <c r="C690" s="87" t="s">
        <v>360</v>
      </c>
    </row>
    <row r="691" spans="1:3" ht="15">
      <c r="A691" s="79" t="s">
        <v>214</v>
      </c>
      <c r="B691" s="78" t="s">
        <v>219</v>
      </c>
      <c r="C691" s="87" t="s">
        <v>360</v>
      </c>
    </row>
    <row r="692" spans="1:3" ht="15">
      <c r="A692" s="79" t="s">
        <v>214</v>
      </c>
      <c r="B692" s="78" t="s">
        <v>735</v>
      </c>
      <c r="C692" s="87" t="s">
        <v>360</v>
      </c>
    </row>
    <row r="693" spans="1:3" ht="15">
      <c r="A693" s="79" t="s">
        <v>214</v>
      </c>
      <c r="B693" s="78" t="s">
        <v>736</v>
      </c>
      <c r="C693" s="87" t="s">
        <v>360</v>
      </c>
    </row>
    <row r="694" spans="1:3" ht="15">
      <c r="A694" s="79" t="s">
        <v>214</v>
      </c>
      <c r="B694" s="78" t="s">
        <v>651</v>
      </c>
      <c r="C694" s="87" t="s">
        <v>360</v>
      </c>
    </row>
    <row r="695" spans="1:3" ht="15">
      <c r="A695" s="79" t="s">
        <v>214</v>
      </c>
      <c r="B695" s="78" t="s">
        <v>696</v>
      </c>
      <c r="C695" s="87" t="s">
        <v>360</v>
      </c>
    </row>
    <row r="696" spans="1:3" ht="15">
      <c r="A696" s="79" t="s">
        <v>214</v>
      </c>
      <c r="B696" s="78" t="s">
        <v>737</v>
      </c>
      <c r="C696" s="87" t="s">
        <v>360</v>
      </c>
    </row>
    <row r="697" spans="1:3" ht="15">
      <c r="A697" s="79" t="s">
        <v>214</v>
      </c>
      <c r="B697" s="78" t="s">
        <v>652</v>
      </c>
      <c r="C697" s="87" t="s">
        <v>360</v>
      </c>
    </row>
    <row r="698" spans="1:3" ht="15">
      <c r="A698" s="79" t="s">
        <v>214</v>
      </c>
      <c r="B698" s="78" t="s">
        <v>738</v>
      </c>
      <c r="C698" s="87" t="s">
        <v>360</v>
      </c>
    </row>
    <row r="699" spans="1:3" ht="15">
      <c r="A699" s="79" t="s">
        <v>214</v>
      </c>
      <c r="B699" s="78" t="s">
        <v>739</v>
      </c>
      <c r="C699" s="87" t="s">
        <v>360</v>
      </c>
    </row>
    <row r="700" spans="1:3" ht="15">
      <c r="A700" s="79" t="s">
        <v>214</v>
      </c>
      <c r="B700" s="78" t="s">
        <v>740</v>
      </c>
      <c r="C700" s="87" t="s">
        <v>360</v>
      </c>
    </row>
    <row r="701" spans="1:3" ht="15">
      <c r="A701" s="79" t="s">
        <v>214</v>
      </c>
      <c r="B701" s="78" t="s">
        <v>741</v>
      </c>
      <c r="C701" s="87" t="s">
        <v>360</v>
      </c>
    </row>
    <row r="702" spans="1:3" ht="15">
      <c r="A702" s="79" t="s">
        <v>214</v>
      </c>
      <c r="B702" s="78" t="s">
        <v>742</v>
      </c>
      <c r="C702" s="87" t="s">
        <v>360</v>
      </c>
    </row>
    <row r="703" spans="1:3" ht="15">
      <c r="A703" s="79" t="s">
        <v>214</v>
      </c>
      <c r="B703" s="78" t="s">
        <v>653</v>
      </c>
      <c r="C703" s="87" t="s">
        <v>360</v>
      </c>
    </row>
    <row r="704" spans="1:3" ht="15">
      <c r="A704" s="79" t="s">
        <v>214</v>
      </c>
      <c r="B704" s="78" t="s">
        <v>743</v>
      </c>
      <c r="C704" s="87" t="s">
        <v>360</v>
      </c>
    </row>
    <row r="705" spans="1:3" ht="15">
      <c r="A705" s="79" t="s">
        <v>214</v>
      </c>
      <c r="B705" s="78" t="s">
        <v>654</v>
      </c>
      <c r="C705" s="87" t="s">
        <v>360</v>
      </c>
    </row>
    <row r="706" spans="1:3" ht="15">
      <c r="A706" s="79" t="s">
        <v>214</v>
      </c>
      <c r="B706" s="78" t="s">
        <v>655</v>
      </c>
      <c r="C706" s="87" t="s">
        <v>360</v>
      </c>
    </row>
    <row r="707" spans="1:3" ht="15">
      <c r="A707" s="79" t="s">
        <v>214</v>
      </c>
      <c r="B707" s="78" t="s">
        <v>744</v>
      </c>
      <c r="C707" s="87" t="s">
        <v>360</v>
      </c>
    </row>
    <row r="708" spans="1:3" ht="15">
      <c r="A708" s="79" t="s">
        <v>214</v>
      </c>
      <c r="B708" s="78" t="s">
        <v>705</v>
      </c>
      <c r="C708" s="87" t="s">
        <v>360</v>
      </c>
    </row>
    <row r="709" spans="1:3" ht="15">
      <c r="A709" s="79" t="s">
        <v>214</v>
      </c>
      <c r="B709" s="78" t="s">
        <v>745</v>
      </c>
      <c r="C709" s="87" t="s">
        <v>360</v>
      </c>
    </row>
    <row r="710" spans="1:3" ht="15">
      <c r="A710" s="79" t="s">
        <v>214</v>
      </c>
      <c r="B710" s="78" t="s">
        <v>656</v>
      </c>
      <c r="C710" s="87" t="s">
        <v>360</v>
      </c>
    </row>
    <row r="711" spans="1:3" ht="15">
      <c r="A711" s="79" t="s">
        <v>214</v>
      </c>
      <c r="B711" s="78" t="s">
        <v>657</v>
      </c>
      <c r="C711" s="87" t="s">
        <v>360</v>
      </c>
    </row>
    <row r="712" spans="1:3" ht="15">
      <c r="A712" s="79" t="s">
        <v>214</v>
      </c>
      <c r="B712" s="78" t="s">
        <v>746</v>
      </c>
      <c r="C712" s="87"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626</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742</v>
      </c>
      <c r="B12" s="78" t="s">
        <v>8042</v>
      </c>
    </row>
    <row r="13" spans="1:2" ht="15">
      <c r="A13" s="79" t="s">
        <v>758</v>
      </c>
      <c r="B13" s="78" t="s">
        <v>8042</v>
      </c>
    </row>
    <row r="14" spans="1:2" ht="15">
      <c r="A14" s="79" t="s">
        <v>759</v>
      </c>
      <c r="B14" s="78" t="s">
        <v>8042</v>
      </c>
    </row>
    <row r="15" spans="1:2" ht="15">
      <c r="A15" s="79" t="s">
        <v>760</v>
      </c>
      <c r="B15" s="78" t="s">
        <v>8042</v>
      </c>
    </row>
    <row r="16" spans="1:2" ht="15">
      <c r="A16" s="79" t="s">
        <v>761</v>
      </c>
      <c r="B16" s="78" t="s">
        <v>8042</v>
      </c>
    </row>
    <row r="17" spans="1:2" ht="15">
      <c r="A17" s="79" t="s">
        <v>762</v>
      </c>
      <c r="B17" s="78" t="s">
        <v>8042</v>
      </c>
    </row>
    <row r="18" spans="1:2" ht="15">
      <c r="A18" s="79" t="s">
        <v>763</v>
      </c>
      <c r="B18" s="78" t="s">
        <v>8042</v>
      </c>
    </row>
    <row r="19" spans="1:2" ht="15">
      <c r="A19" s="79" t="s">
        <v>764</v>
      </c>
      <c r="B19" s="78" t="s">
        <v>8042</v>
      </c>
    </row>
    <row r="20" spans="1:2" ht="15">
      <c r="A20" s="79" t="s">
        <v>765</v>
      </c>
      <c r="B20" s="78" t="s">
        <v>8042</v>
      </c>
    </row>
    <row r="21" spans="1:2" ht="15">
      <c r="A21" s="79" t="s">
        <v>766</v>
      </c>
      <c r="B21" s="78" t="s">
        <v>8042</v>
      </c>
    </row>
    <row r="22" spans="1:2" ht="15">
      <c r="A22" s="79" t="s">
        <v>767</v>
      </c>
      <c r="B22" s="78" t="s">
        <v>8042</v>
      </c>
    </row>
    <row r="23" spans="1:2" ht="15">
      <c r="A23" s="79" t="s">
        <v>768</v>
      </c>
      <c r="B23" s="78" t="s">
        <v>8042</v>
      </c>
    </row>
    <row r="24" spans="1:2" ht="15">
      <c r="A24" s="79" t="s">
        <v>769</v>
      </c>
      <c r="B24" s="78" t="s">
        <v>8042</v>
      </c>
    </row>
    <row r="25" spans="1:2" ht="15">
      <c r="A25" s="79" t="s">
        <v>770</v>
      </c>
      <c r="B25" s="78" t="s">
        <v>8042</v>
      </c>
    </row>
    <row r="26" spans="1:2" ht="15">
      <c r="A26" s="79" t="s">
        <v>771</v>
      </c>
      <c r="B26" s="78" t="s">
        <v>8042</v>
      </c>
    </row>
    <row r="27" spans="1:2" ht="15">
      <c r="A27" s="79" t="s">
        <v>772</v>
      </c>
      <c r="B27" s="78" t="s">
        <v>8042</v>
      </c>
    </row>
    <row r="28" spans="1:2" ht="15">
      <c r="A28" s="79" t="s">
        <v>773</v>
      </c>
      <c r="B28" s="78" t="s">
        <v>8042</v>
      </c>
    </row>
    <row r="29" spans="1:2" ht="15">
      <c r="A29" s="79" t="s">
        <v>774</v>
      </c>
      <c r="B29" s="78" t="s">
        <v>8042</v>
      </c>
    </row>
    <row r="30" spans="1:2" ht="15">
      <c r="A30" s="79" t="s">
        <v>775</v>
      </c>
      <c r="B30" s="78" t="s">
        <v>8042</v>
      </c>
    </row>
    <row r="31" spans="1:2" ht="15">
      <c r="A31" s="79" t="s">
        <v>776</v>
      </c>
      <c r="B31" s="78" t="s">
        <v>8042</v>
      </c>
    </row>
    <row r="32" spans="1:2" ht="15">
      <c r="A32" s="79" t="s">
        <v>777</v>
      </c>
      <c r="B32" s="78" t="s">
        <v>8042</v>
      </c>
    </row>
    <row r="33" spans="1:2" ht="15">
      <c r="A33" s="79" t="s">
        <v>778</v>
      </c>
      <c r="B33" s="78" t="s">
        <v>8042</v>
      </c>
    </row>
    <row r="34" spans="1:2" ht="15">
      <c r="A34" s="79" t="s">
        <v>755</v>
      </c>
      <c r="B34" s="78" t="s">
        <v>8042</v>
      </c>
    </row>
    <row r="35" spans="1:2" ht="15">
      <c r="A35" s="79" t="s">
        <v>779</v>
      </c>
      <c r="B35" s="78" t="s">
        <v>8042</v>
      </c>
    </row>
    <row r="36" spans="1:2" ht="15">
      <c r="A36" s="79" t="s">
        <v>780</v>
      </c>
      <c r="B36" s="78" t="s">
        <v>8042</v>
      </c>
    </row>
    <row r="37" spans="1:2" ht="15">
      <c r="A37" s="79" t="s">
        <v>781</v>
      </c>
      <c r="B37" s="78" t="s">
        <v>8042</v>
      </c>
    </row>
    <row r="38" spans="1:2" ht="15">
      <c r="A38" s="79" t="s">
        <v>782</v>
      </c>
      <c r="B38" s="78" t="s">
        <v>8042</v>
      </c>
    </row>
    <row r="39" spans="1:2" ht="15">
      <c r="A39" s="79" t="s">
        <v>783</v>
      </c>
      <c r="B39" s="78" t="s">
        <v>8042</v>
      </c>
    </row>
    <row r="40" spans="1:2" ht="15">
      <c r="A40" s="79" t="s">
        <v>709</v>
      </c>
      <c r="B40" s="78" t="s">
        <v>8042</v>
      </c>
    </row>
    <row r="41" spans="1:2" ht="15">
      <c r="A41" s="79" t="s">
        <v>784</v>
      </c>
      <c r="B41" s="78" t="s">
        <v>8042</v>
      </c>
    </row>
    <row r="42" spans="1:2" ht="15">
      <c r="A42" s="79" t="s">
        <v>785</v>
      </c>
      <c r="B42" s="78" t="s">
        <v>8042</v>
      </c>
    </row>
    <row r="43" spans="1:2" ht="15">
      <c r="A43" s="79" t="s">
        <v>786</v>
      </c>
      <c r="B43" s="78" t="s">
        <v>8042</v>
      </c>
    </row>
    <row r="44" spans="1:2" ht="15">
      <c r="A44" s="79" t="s">
        <v>787</v>
      </c>
      <c r="B44" s="78" t="s">
        <v>8042</v>
      </c>
    </row>
    <row r="45" spans="1:2" ht="15">
      <c r="A45" s="79" t="s">
        <v>788</v>
      </c>
      <c r="B45" s="78" t="s">
        <v>8042</v>
      </c>
    </row>
    <row r="46" spans="1:2" ht="15">
      <c r="A46" s="79" t="s">
        <v>789</v>
      </c>
      <c r="B46" s="78" t="s">
        <v>8042</v>
      </c>
    </row>
    <row r="47" spans="1:2" ht="15">
      <c r="A47" s="79" t="s">
        <v>790</v>
      </c>
      <c r="B47" s="78" t="s">
        <v>8042</v>
      </c>
    </row>
    <row r="48" spans="1:2" ht="15">
      <c r="A48" s="79" t="s">
        <v>791</v>
      </c>
      <c r="B48" s="78" t="s">
        <v>8042</v>
      </c>
    </row>
    <row r="49" spans="1:2" ht="15">
      <c r="A49" s="79" t="s">
        <v>792</v>
      </c>
      <c r="B49" s="78" t="s">
        <v>8042</v>
      </c>
    </row>
    <row r="50" spans="1:2" ht="15">
      <c r="A50" s="79" t="s">
        <v>793</v>
      </c>
      <c r="B50" s="78" t="s">
        <v>8042</v>
      </c>
    </row>
    <row r="51" spans="1:2" ht="15">
      <c r="A51" s="79" t="s">
        <v>794</v>
      </c>
      <c r="B51" s="78" t="s">
        <v>8042</v>
      </c>
    </row>
    <row r="52" spans="1:2" ht="15">
      <c r="A52" s="79" t="s">
        <v>737</v>
      </c>
      <c r="B52" s="78" t="s">
        <v>8042</v>
      </c>
    </row>
    <row r="53" spans="1:2" ht="15">
      <c r="A53" s="79" t="s">
        <v>795</v>
      </c>
      <c r="B53" s="78" t="s">
        <v>8042</v>
      </c>
    </row>
    <row r="54" spans="1:2" ht="15">
      <c r="A54" s="79" t="s">
        <v>796</v>
      </c>
      <c r="B54" s="78" t="s">
        <v>8042</v>
      </c>
    </row>
    <row r="55" spans="1:2" ht="15">
      <c r="A55" s="79" t="s">
        <v>797</v>
      </c>
      <c r="B55" s="78" t="s">
        <v>8042</v>
      </c>
    </row>
    <row r="56" spans="1:2" ht="15">
      <c r="A56" s="79" t="s">
        <v>798</v>
      </c>
      <c r="B56" s="78" t="s">
        <v>8042</v>
      </c>
    </row>
    <row r="57" spans="1:2" ht="15">
      <c r="A57" s="79" t="s">
        <v>799</v>
      </c>
      <c r="B57" s="78" t="s">
        <v>8042</v>
      </c>
    </row>
    <row r="58" spans="1:2" ht="15">
      <c r="A58" s="79" t="s">
        <v>800</v>
      </c>
      <c r="B58" s="78" t="s">
        <v>8042</v>
      </c>
    </row>
    <row r="59" spans="1:2" ht="15">
      <c r="A59" s="79" t="s">
        <v>801</v>
      </c>
      <c r="B59" s="78" t="s">
        <v>8042</v>
      </c>
    </row>
    <row r="60" spans="1:2" ht="15">
      <c r="A60" s="79" t="s">
        <v>802</v>
      </c>
      <c r="B60" s="78" t="s">
        <v>8042</v>
      </c>
    </row>
    <row r="61" spans="1:2" ht="15">
      <c r="A61" s="79" t="s">
        <v>803</v>
      </c>
      <c r="B61" s="78" t="s">
        <v>8042</v>
      </c>
    </row>
    <row r="62" spans="1:2" ht="15">
      <c r="A62" s="79" t="s">
        <v>804</v>
      </c>
      <c r="B62" s="78" t="s">
        <v>8042</v>
      </c>
    </row>
    <row r="63" spans="1:2" ht="15">
      <c r="A63" s="79" t="s">
        <v>739</v>
      </c>
      <c r="B63" s="78" t="s">
        <v>8042</v>
      </c>
    </row>
    <row r="64" spans="1:2" ht="15">
      <c r="A64" s="79" t="s">
        <v>805</v>
      </c>
      <c r="B64" s="78" t="s">
        <v>8042</v>
      </c>
    </row>
    <row r="65" spans="1:2" ht="15">
      <c r="A65" s="79" t="s">
        <v>806</v>
      </c>
      <c r="B65" s="78" t="s">
        <v>8042</v>
      </c>
    </row>
    <row r="66" spans="1:2" ht="15">
      <c r="A66" s="79" t="s">
        <v>807</v>
      </c>
      <c r="B66" s="78" t="s">
        <v>8042</v>
      </c>
    </row>
    <row r="67" spans="1:2" ht="15">
      <c r="A67" s="79" t="s">
        <v>808</v>
      </c>
      <c r="B67" s="78" t="s">
        <v>8042</v>
      </c>
    </row>
    <row r="68" spans="1:2" ht="15">
      <c r="A68" s="79" t="s">
        <v>809</v>
      </c>
      <c r="B68" s="78" t="s">
        <v>8042</v>
      </c>
    </row>
    <row r="69" spans="1:2" ht="15">
      <c r="A69" s="79" t="s">
        <v>810</v>
      </c>
      <c r="B69" s="78" t="s">
        <v>8042</v>
      </c>
    </row>
    <row r="70" spans="1:2" ht="15">
      <c r="A70" s="79" t="s">
        <v>811</v>
      </c>
      <c r="B70" s="78" t="s">
        <v>8042</v>
      </c>
    </row>
    <row r="71" spans="1:2" ht="15">
      <c r="A71" s="79" t="s">
        <v>812</v>
      </c>
      <c r="B71" s="78" t="s">
        <v>8042</v>
      </c>
    </row>
    <row r="72" spans="1:2" ht="15">
      <c r="A72" s="79" t="s">
        <v>813</v>
      </c>
      <c r="B72" s="78" t="s">
        <v>8042</v>
      </c>
    </row>
    <row r="73" spans="1:2" ht="15">
      <c r="A73" s="79" t="s">
        <v>814</v>
      </c>
      <c r="B73" s="78" t="s">
        <v>8042</v>
      </c>
    </row>
    <row r="74" spans="1:2" ht="15">
      <c r="A74" s="79" t="s">
        <v>815</v>
      </c>
      <c r="B74" s="78" t="s">
        <v>8042</v>
      </c>
    </row>
    <row r="75" spans="1:2" ht="15">
      <c r="A75" s="79" t="s">
        <v>816</v>
      </c>
      <c r="B75" s="78" t="s">
        <v>8042</v>
      </c>
    </row>
    <row r="76" spans="1:2" ht="15">
      <c r="A76" s="79" t="s">
        <v>817</v>
      </c>
      <c r="B76" s="78" t="s">
        <v>8042</v>
      </c>
    </row>
    <row r="77" spans="1:2" ht="15">
      <c r="A77" s="79" t="s">
        <v>818</v>
      </c>
      <c r="B77" s="78" t="s">
        <v>8042</v>
      </c>
    </row>
    <row r="78" spans="1:2" ht="15">
      <c r="A78" s="79" t="s">
        <v>819</v>
      </c>
      <c r="B78" s="78" t="s">
        <v>8042</v>
      </c>
    </row>
    <row r="79" spans="1:2" ht="15">
      <c r="A79" s="79" t="s">
        <v>820</v>
      </c>
      <c r="B79" s="78" t="s">
        <v>8042</v>
      </c>
    </row>
    <row r="80" spans="1:2" ht="15">
      <c r="A80" s="79" t="s">
        <v>821</v>
      </c>
      <c r="B80" s="78" t="s">
        <v>8042</v>
      </c>
    </row>
    <row r="81" spans="1:2" ht="15">
      <c r="A81" s="79" t="s">
        <v>822</v>
      </c>
      <c r="B81" s="78" t="s">
        <v>8042</v>
      </c>
    </row>
    <row r="82" spans="1:2" ht="15">
      <c r="A82" s="79" t="s">
        <v>823</v>
      </c>
      <c r="B82" s="78" t="s">
        <v>8042</v>
      </c>
    </row>
    <row r="83" spans="1:2" ht="15">
      <c r="A83" s="79" t="s">
        <v>824</v>
      </c>
      <c r="B83" s="78" t="s">
        <v>8042</v>
      </c>
    </row>
    <row r="84" spans="1:2" ht="15">
      <c r="A84" s="79" t="s">
        <v>825</v>
      </c>
      <c r="B84" s="78" t="s">
        <v>8042</v>
      </c>
    </row>
    <row r="85" spans="1:2" ht="15">
      <c r="A85" s="79" t="s">
        <v>826</v>
      </c>
      <c r="B85" s="78" t="s">
        <v>8042</v>
      </c>
    </row>
    <row r="86" spans="1:2" ht="15">
      <c r="A86" s="79" t="s">
        <v>827</v>
      </c>
      <c r="B86" s="78" t="s">
        <v>8042</v>
      </c>
    </row>
    <row r="87" spans="1:2" ht="15">
      <c r="A87" s="79" t="s">
        <v>828</v>
      </c>
      <c r="B87" s="78" t="s">
        <v>8042</v>
      </c>
    </row>
    <row r="88" spans="1:2" ht="15">
      <c r="A88" s="79" t="s">
        <v>829</v>
      </c>
      <c r="B88" s="78" t="s">
        <v>8042</v>
      </c>
    </row>
    <row r="89" spans="1:2" ht="15">
      <c r="A89" s="79" t="s">
        <v>830</v>
      </c>
      <c r="B89" s="78" t="s">
        <v>8042</v>
      </c>
    </row>
    <row r="90" spans="1:2" ht="15">
      <c r="A90" s="79" t="s">
        <v>831</v>
      </c>
      <c r="B90" s="78" t="s">
        <v>8042</v>
      </c>
    </row>
    <row r="91" spans="1:2" ht="15">
      <c r="A91" s="79" t="s">
        <v>832</v>
      </c>
      <c r="B91" s="78" t="s">
        <v>8042</v>
      </c>
    </row>
    <row r="92" spans="1:2" ht="15">
      <c r="A92" s="79" t="s">
        <v>833</v>
      </c>
      <c r="B92" s="78" t="s">
        <v>8042</v>
      </c>
    </row>
    <row r="93" spans="1:2" ht="15">
      <c r="A93" s="79" t="s">
        <v>834</v>
      </c>
      <c r="B93" s="78" t="s">
        <v>8042</v>
      </c>
    </row>
    <row r="94" spans="1:2" ht="15">
      <c r="A94" s="79" t="s">
        <v>835</v>
      </c>
      <c r="B94" s="78" t="s">
        <v>8042</v>
      </c>
    </row>
    <row r="95" spans="1:2" ht="15">
      <c r="A95" s="79" t="s">
        <v>836</v>
      </c>
      <c r="B95" s="78" t="s">
        <v>8042</v>
      </c>
    </row>
    <row r="96" spans="1:2" ht="15">
      <c r="A96" s="79" t="s">
        <v>837</v>
      </c>
      <c r="B96" s="78" t="s">
        <v>8042</v>
      </c>
    </row>
    <row r="97" spans="1:2" ht="15">
      <c r="A97" s="79" t="s">
        <v>838</v>
      </c>
      <c r="B97" s="78" t="s">
        <v>8042</v>
      </c>
    </row>
    <row r="98" spans="1:2" ht="15">
      <c r="A98" s="79" t="s">
        <v>839</v>
      </c>
      <c r="B98" s="78" t="s">
        <v>8042</v>
      </c>
    </row>
    <row r="99" spans="1:2" ht="15">
      <c r="A99" s="79" t="s">
        <v>840</v>
      </c>
      <c r="B99" s="78" t="s">
        <v>8042</v>
      </c>
    </row>
    <row r="100" spans="1:2" ht="15">
      <c r="A100" s="79" t="s">
        <v>841</v>
      </c>
      <c r="B100" s="78" t="s">
        <v>8042</v>
      </c>
    </row>
    <row r="101" spans="1:2" ht="15">
      <c r="A101" s="79" t="s">
        <v>842</v>
      </c>
      <c r="B101" s="78" t="s">
        <v>8042</v>
      </c>
    </row>
    <row r="102" spans="1:2" ht="15">
      <c r="A102" s="79" t="s">
        <v>843</v>
      </c>
      <c r="B102" s="78" t="s">
        <v>8042</v>
      </c>
    </row>
    <row r="103" spans="1:2" ht="15">
      <c r="A103" s="79" t="s">
        <v>844</v>
      </c>
      <c r="B103" s="78" t="s">
        <v>8042</v>
      </c>
    </row>
    <row r="104" spans="1:2" ht="15">
      <c r="A104" s="79" t="s">
        <v>845</v>
      </c>
      <c r="B104" s="78" t="s">
        <v>8042</v>
      </c>
    </row>
    <row r="105" spans="1:2" ht="15">
      <c r="A105" s="79" t="s">
        <v>846</v>
      </c>
      <c r="B105" s="78" t="s">
        <v>8042</v>
      </c>
    </row>
    <row r="106" spans="1:2" ht="15">
      <c r="A106" s="79" t="s">
        <v>847</v>
      </c>
      <c r="B106" s="78" t="s">
        <v>8042</v>
      </c>
    </row>
    <row r="107" spans="1:2" ht="15">
      <c r="A107" s="79" t="s">
        <v>848</v>
      </c>
      <c r="B107" s="78" t="s">
        <v>8042</v>
      </c>
    </row>
    <row r="108" spans="1:2" ht="15">
      <c r="A108" s="79" t="s">
        <v>849</v>
      </c>
      <c r="B108" s="78" t="s">
        <v>8042</v>
      </c>
    </row>
    <row r="109" spans="1:2" ht="15">
      <c r="A109" s="79" t="s">
        <v>850</v>
      </c>
      <c r="B109" s="78" t="s">
        <v>8042</v>
      </c>
    </row>
    <row r="110" spans="1:2" ht="15">
      <c r="A110" s="79" t="s">
        <v>851</v>
      </c>
      <c r="B110" s="78" t="s">
        <v>8042</v>
      </c>
    </row>
    <row r="111" spans="1:2" ht="15">
      <c r="A111" s="79" t="s">
        <v>852</v>
      </c>
      <c r="B111" s="78" t="s">
        <v>8042</v>
      </c>
    </row>
    <row r="112" spans="1:2" ht="15">
      <c r="A112" s="79" t="s">
        <v>853</v>
      </c>
      <c r="B112" s="78" t="s">
        <v>8042</v>
      </c>
    </row>
    <row r="113" spans="1:2" ht="15">
      <c r="A113" s="79" t="s">
        <v>854</v>
      </c>
      <c r="B113" s="78" t="s">
        <v>8042</v>
      </c>
    </row>
    <row r="114" spans="1:2" ht="15">
      <c r="A114" s="79" t="s">
        <v>736</v>
      </c>
      <c r="B114" s="78" t="s">
        <v>8042</v>
      </c>
    </row>
    <row r="115" spans="1:2" ht="15">
      <c r="A115" s="79" t="s">
        <v>855</v>
      </c>
      <c r="B115" s="78" t="s">
        <v>8042</v>
      </c>
    </row>
    <row r="116" spans="1:2" ht="15">
      <c r="A116" s="79" t="s">
        <v>856</v>
      </c>
      <c r="B116" s="78" t="s">
        <v>8042</v>
      </c>
    </row>
    <row r="117" spans="1:2" ht="15">
      <c r="A117" s="79" t="s">
        <v>857</v>
      </c>
      <c r="B117" s="78" t="s">
        <v>8042</v>
      </c>
    </row>
    <row r="118" spans="1:2" ht="15">
      <c r="A118" s="79" t="s">
        <v>858</v>
      </c>
      <c r="B118" s="78" t="s">
        <v>8042</v>
      </c>
    </row>
    <row r="119" spans="1:2" ht="15">
      <c r="A119" s="79" t="s">
        <v>859</v>
      </c>
      <c r="B119" s="78" t="s">
        <v>8042</v>
      </c>
    </row>
    <row r="120" spans="1:2" ht="15">
      <c r="A120" s="79" t="s">
        <v>860</v>
      </c>
      <c r="B120" s="78" t="s">
        <v>8042</v>
      </c>
    </row>
    <row r="121" spans="1:2" ht="15">
      <c r="A121" s="79" t="s">
        <v>861</v>
      </c>
      <c r="B121" s="78" t="s">
        <v>8042</v>
      </c>
    </row>
    <row r="122" spans="1:2" ht="15">
      <c r="A122" s="79" t="s">
        <v>862</v>
      </c>
      <c r="B122" s="78" t="s">
        <v>8042</v>
      </c>
    </row>
    <row r="123" spans="1:2" ht="15">
      <c r="A123" s="79" t="s">
        <v>863</v>
      </c>
      <c r="B123" s="78" t="s">
        <v>8042</v>
      </c>
    </row>
    <row r="124" spans="1:2" ht="15">
      <c r="A124" s="79" t="s">
        <v>864</v>
      </c>
      <c r="B124" s="78" t="s">
        <v>8042</v>
      </c>
    </row>
    <row r="125" spans="1:2" ht="15">
      <c r="A125" s="79" t="s">
        <v>865</v>
      </c>
      <c r="B125" s="78" t="s">
        <v>8042</v>
      </c>
    </row>
    <row r="126" spans="1:2" ht="15">
      <c r="A126" s="79" t="s">
        <v>866</v>
      </c>
      <c r="B126" s="78" t="s">
        <v>8042</v>
      </c>
    </row>
    <row r="127" spans="1:2" ht="15">
      <c r="A127" s="79" t="s">
        <v>867</v>
      </c>
      <c r="B127" s="78" t="s">
        <v>8042</v>
      </c>
    </row>
    <row r="128" spans="1:2" ht="15">
      <c r="A128" s="79" t="s">
        <v>868</v>
      </c>
      <c r="B128" s="78" t="s">
        <v>8042</v>
      </c>
    </row>
    <row r="129" spans="1:2" ht="15">
      <c r="A129" s="79" t="s">
        <v>869</v>
      </c>
      <c r="B129" s="78" t="s">
        <v>8042</v>
      </c>
    </row>
    <row r="130" spans="1:2" ht="15">
      <c r="A130" s="79" t="s">
        <v>870</v>
      </c>
      <c r="B130" s="78" t="s">
        <v>8042</v>
      </c>
    </row>
    <row r="131" spans="1:2" ht="15">
      <c r="A131" s="79" t="s">
        <v>871</v>
      </c>
      <c r="B131" s="78" t="s">
        <v>8042</v>
      </c>
    </row>
    <row r="132" spans="1:2" ht="15">
      <c r="A132" s="79" t="s">
        <v>872</v>
      </c>
      <c r="B132" s="78" t="s">
        <v>8042</v>
      </c>
    </row>
    <row r="133" spans="1:2" ht="15">
      <c r="A133" s="79" t="s">
        <v>873</v>
      </c>
      <c r="B133" s="78" t="s">
        <v>8042</v>
      </c>
    </row>
    <row r="134" spans="1:2" ht="15">
      <c r="A134" s="79" t="s">
        <v>874</v>
      </c>
      <c r="B134" s="78" t="s">
        <v>8042</v>
      </c>
    </row>
    <row r="135" spans="1:2" ht="15">
      <c r="A135" s="79" t="s">
        <v>875</v>
      </c>
      <c r="B135" s="78" t="s">
        <v>8042</v>
      </c>
    </row>
    <row r="136" spans="1:2" ht="15">
      <c r="A136" s="79" t="s">
        <v>876</v>
      </c>
      <c r="B136" s="78" t="s">
        <v>8042</v>
      </c>
    </row>
    <row r="137" spans="1:2" ht="15">
      <c r="A137" s="79" t="s">
        <v>877</v>
      </c>
      <c r="B137" s="78" t="s">
        <v>8042</v>
      </c>
    </row>
    <row r="138" spans="1:2" ht="15">
      <c r="A138" s="79" t="s">
        <v>878</v>
      </c>
      <c r="B138" s="78" t="s">
        <v>8042</v>
      </c>
    </row>
    <row r="139" spans="1:2" ht="15">
      <c r="A139" s="79" t="s">
        <v>879</v>
      </c>
      <c r="B139" s="78" t="s">
        <v>8042</v>
      </c>
    </row>
    <row r="140" spans="1:2" ht="15">
      <c r="A140" s="79" t="s">
        <v>411</v>
      </c>
      <c r="B140" s="78" t="s">
        <v>8042</v>
      </c>
    </row>
    <row r="141" spans="1:2" ht="15">
      <c r="A141" s="79" t="s">
        <v>880</v>
      </c>
      <c r="B141" s="78" t="s">
        <v>8042</v>
      </c>
    </row>
    <row r="142" spans="1:2" ht="15">
      <c r="A142" s="79" t="s">
        <v>881</v>
      </c>
      <c r="B142" s="78" t="s">
        <v>8042</v>
      </c>
    </row>
    <row r="143" spans="1:2" ht="15">
      <c r="A143" s="79" t="s">
        <v>882</v>
      </c>
      <c r="B143" s="78" t="s">
        <v>8042</v>
      </c>
    </row>
    <row r="144" spans="1:2" ht="15">
      <c r="A144" s="79" t="s">
        <v>883</v>
      </c>
      <c r="B144" s="78" t="s">
        <v>8042</v>
      </c>
    </row>
    <row r="145" spans="1:2" ht="15">
      <c r="A145" s="79" t="s">
        <v>884</v>
      </c>
      <c r="B145" s="78" t="s">
        <v>8042</v>
      </c>
    </row>
    <row r="146" spans="1:2" ht="15">
      <c r="A146" s="79" t="s">
        <v>885</v>
      </c>
      <c r="B146" s="78" t="s">
        <v>8042</v>
      </c>
    </row>
    <row r="147" spans="1:2" ht="15">
      <c r="A147" s="79" t="s">
        <v>886</v>
      </c>
      <c r="B147" s="78" t="s">
        <v>8042</v>
      </c>
    </row>
    <row r="148" spans="1:2" ht="15">
      <c r="A148" s="79" t="s">
        <v>887</v>
      </c>
      <c r="B148" s="78" t="s">
        <v>8042</v>
      </c>
    </row>
    <row r="149" spans="1:2" ht="15">
      <c r="A149" s="79" t="s">
        <v>888</v>
      </c>
      <c r="B149" s="78" t="s">
        <v>8042</v>
      </c>
    </row>
    <row r="150" spans="1:2" ht="15">
      <c r="A150" s="79" t="s">
        <v>889</v>
      </c>
      <c r="B150" s="78" t="s">
        <v>8042</v>
      </c>
    </row>
    <row r="151" spans="1:2" ht="15">
      <c r="A151" s="79" t="s">
        <v>890</v>
      </c>
      <c r="B151" s="78" t="s">
        <v>8042</v>
      </c>
    </row>
    <row r="152" spans="1:2" ht="15">
      <c r="A152" s="79" t="s">
        <v>891</v>
      </c>
      <c r="B152" s="78" t="s">
        <v>8042</v>
      </c>
    </row>
    <row r="153" spans="1:2" ht="15">
      <c r="A153" s="79" t="s">
        <v>892</v>
      </c>
      <c r="B153" s="78" t="s">
        <v>8042</v>
      </c>
    </row>
    <row r="154" spans="1:2" ht="15">
      <c r="A154" s="79" t="s">
        <v>893</v>
      </c>
      <c r="B154" s="78" t="s">
        <v>8042</v>
      </c>
    </row>
    <row r="155" spans="1:2" ht="15">
      <c r="A155" s="79" t="s">
        <v>894</v>
      </c>
      <c r="B155" s="78" t="s">
        <v>8042</v>
      </c>
    </row>
    <row r="156" spans="1:2" ht="15">
      <c r="A156" s="79" t="s">
        <v>895</v>
      </c>
      <c r="B156" s="78" t="s">
        <v>8042</v>
      </c>
    </row>
    <row r="157" spans="1:2" ht="15">
      <c r="A157" s="79" t="s">
        <v>896</v>
      </c>
      <c r="B157" s="78" t="s">
        <v>8042</v>
      </c>
    </row>
    <row r="158" spans="1:2" ht="15">
      <c r="A158" s="79" t="s">
        <v>897</v>
      </c>
      <c r="B158" s="78" t="s">
        <v>8042</v>
      </c>
    </row>
    <row r="159" spans="1:2" ht="15">
      <c r="A159" s="79" t="s">
        <v>898</v>
      </c>
      <c r="B159" s="78" t="s">
        <v>8042</v>
      </c>
    </row>
    <row r="160" spans="1:2" ht="15">
      <c r="A160" s="79" t="s">
        <v>899</v>
      </c>
      <c r="B160" s="78" t="s">
        <v>8042</v>
      </c>
    </row>
    <row r="161" spans="1:2" ht="15">
      <c r="A161" s="79" t="s">
        <v>752</v>
      </c>
      <c r="B161" s="78" t="s">
        <v>8042</v>
      </c>
    </row>
    <row r="162" spans="1:2" ht="15">
      <c r="A162" s="79" t="s">
        <v>900</v>
      </c>
      <c r="B162" s="78" t="s">
        <v>8042</v>
      </c>
    </row>
    <row r="163" spans="1:2" ht="15">
      <c r="A163" s="79" t="s">
        <v>901</v>
      </c>
      <c r="B163" s="78" t="s">
        <v>8042</v>
      </c>
    </row>
    <row r="164" spans="1:2" ht="15">
      <c r="A164" s="79" t="s">
        <v>902</v>
      </c>
      <c r="B164" s="78" t="s">
        <v>8042</v>
      </c>
    </row>
    <row r="165" spans="1:2" ht="15">
      <c r="A165" s="79" t="s">
        <v>903</v>
      </c>
      <c r="B165" s="78" t="s">
        <v>8042</v>
      </c>
    </row>
    <row r="166" spans="1:2" ht="15">
      <c r="A166" s="79" t="s">
        <v>904</v>
      </c>
      <c r="B166" s="78" t="s">
        <v>8042</v>
      </c>
    </row>
    <row r="167" spans="1:2" ht="15">
      <c r="A167" s="79" t="s">
        <v>741</v>
      </c>
      <c r="B167" s="78" t="s">
        <v>8042</v>
      </c>
    </row>
    <row r="168" spans="1:2" ht="15">
      <c r="A168" s="79" t="s">
        <v>905</v>
      </c>
      <c r="B168" s="78" t="s">
        <v>8042</v>
      </c>
    </row>
    <row r="169" spans="1:2" ht="15">
      <c r="A169" s="79" t="s">
        <v>906</v>
      </c>
      <c r="B169" s="78" t="s">
        <v>8042</v>
      </c>
    </row>
    <row r="170" spans="1:2" ht="15">
      <c r="A170" s="79" t="s">
        <v>907</v>
      </c>
      <c r="B170" s="78" t="s">
        <v>8042</v>
      </c>
    </row>
    <row r="171" spans="1:2" ht="15">
      <c r="A171" s="79" t="s">
        <v>908</v>
      </c>
      <c r="B171" s="78" t="s">
        <v>8042</v>
      </c>
    </row>
    <row r="172" spans="1:2" ht="15">
      <c r="A172" s="79" t="s">
        <v>909</v>
      </c>
      <c r="B172" s="78" t="s">
        <v>8042</v>
      </c>
    </row>
    <row r="173" spans="1:2" ht="15">
      <c r="A173" s="79" t="s">
        <v>910</v>
      </c>
      <c r="B173" s="78" t="s">
        <v>8042</v>
      </c>
    </row>
    <row r="174" spans="1:2" ht="15">
      <c r="A174" s="79" t="s">
        <v>911</v>
      </c>
      <c r="B174" s="78" t="s">
        <v>8042</v>
      </c>
    </row>
    <row r="175" spans="1:2" ht="15">
      <c r="A175" s="79" t="s">
        <v>912</v>
      </c>
      <c r="B175" s="78" t="s">
        <v>8042</v>
      </c>
    </row>
    <row r="176" spans="1:2" ht="15">
      <c r="A176" s="79" t="s">
        <v>913</v>
      </c>
      <c r="B176" s="78" t="s">
        <v>8042</v>
      </c>
    </row>
    <row r="177" spans="1:2" ht="15">
      <c r="A177" s="79" t="s">
        <v>914</v>
      </c>
      <c r="B177" s="78" t="s">
        <v>8042</v>
      </c>
    </row>
    <row r="178" spans="1:2" ht="15">
      <c r="A178" s="79" t="s">
        <v>915</v>
      </c>
      <c r="B178" s="78" t="s">
        <v>8042</v>
      </c>
    </row>
    <row r="179" spans="1:2" ht="15">
      <c r="A179" s="79" t="s">
        <v>916</v>
      </c>
      <c r="B179" s="78" t="s">
        <v>8042</v>
      </c>
    </row>
    <row r="180" spans="1:2" ht="15">
      <c r="A180" s="79" t="s">
        <v>917</v>
      </c>
      <c r="B180" s="78" t="s">
        <v>8042</v>
      </c>
    </row>
    <row r="181" spans="1:2" ht="15">
      <c r="A181" s="79" t="s">
        <v>918</v>
      </c>
      <c r="B181" s="78" t="s">
        <v>8042</v>
      </c>
    </row>
    <row r="182" spans="1:2" ht="15">
      <c r="A182" s="79" t="s">
        <v>919</v>
      </c>
      <c r="B182" s="78" t="s">
        <v>8042</v>
      </c>
    </row>
    <row r="183" spans="1:2" ht="15">
      <c r="A183" s="79" t="s">
        <v>920</v>
      </c>
      <c r="B183" s="78" t="s">
        <v>8042</v>
      </c>
    </row>
    <row r="184" spans="1:2" ht="15">
      <c r="A184" s="79" t="s">
        <v>921</v>
      </c>
      <c r="B184" s="78" t="s">
        <v>8042</v>
      </c>
    </row>
    <row r="185" spans="1:2" ht="15">
      <c r="A185" s="79" t="s">
        <v>922</v>
      </c>
      <c r="B185" s="78" t="s">
        <v>8042</v>
      </c>
    </row>
    <row r="186" spans="1:2" ht="15">
      <c r="A186" s="79" t="s">
        <v>923</v>
      </c>
      <c r="B186" s="78" t="s">
        <v>8042</v>
      </c>
    </row>
    <row r="187" spans="1:2" ht="15">
      <c r="A187" s="79" t="s">
        <v>924</v>
      </c>
      <c r="B187" s="78" t="s">
        <v>8042</v>
      </c>
    </row>
    <row r="188" spans="1:2" ht="15">
      <c r="A188" s="79" t="s">
        <v>925</v>
      </c>
      <c r="B188" s="78" t="s">
        <v>8042</v>
      </c>
    </row>
    <row r="189" spans="1:2" ht="15">
      <c r="A189" s="79" t="s">
        <v>926</v>
      </c>
      <c r="B189" s="78" t="s">
        <v>8042</v>
      </c>
    </row>
    <row r="190" spans="1:2" ht="15">
      <c r="A190" s="79" t="s">
        <v>927</v>
      </c>
      <c r="B190" s="78" t="s">
        <v>8042</v>
      </c>
    </row>
    <row r="191" spans="1:2" ht="15">
      <c r="A191" s="79" t="s">
        <v>928</v>
      </c>
      <c r="B191" s="78" t="s">
        <v>8042</v>
      </c>
    </row>
    <row r="192" spans="1:2" ht="15">
      <c r="A192" s="79" t="s">
        <v>929</v>
      </c>
      <c r="B192" s="78" t="s">
        <v>8042</v>
      </c>
    </row>
    <row r="193" spans="1:2" ht="15">
      <c r="A193" s="79" t="s">
        <v>930</v>
      </c>
      <c r="B193" s="78" t="s">
        <v>8042</v>
      </c>
    </row>
    <row r="194" spans="1:2" ht="15">
      <c r="A194" s="79" t="s">
        <v>931</v>
      </c>
      <c r="B194" s="78" t="s">
        <v>8042</v>
      </c>
    </row>
    <row r="195" spans="1:2" ht="15">
      <c r="A195" s="79" t="s">
        <v>932</v>
      </c>
      <c r="B195" s="78" t="s">
        <v>8042</v>
      </c>
    </row>
    <row r="196" spans="1:2" ht="15">
      <c r="A196" s="79" t="s">
        <v>933</v>
      </c>
      <c r="B196" s="78" t="s">
        <v>8042</v>
      </c>
    </row>
    <row r="197" spans="1:2" ht="15">
      <c r="A197" s="79" t="s">
        <v>934</v>
      </c>
      <c r="B197" s="78" t="s">
        <v>8042</v>
      </c>
    </row>
    <row r="198" spans="1:2" ht="15">
      <c r="A198" s="79" t="s">
        <v>935</v>
      </c>
      <c r="B198" s="78" t="s">
        <v>8042</v>
      </c>
    </row>
    <row r="199" spans="1:2" ht="15">
      <c r="A199" s="79" t="s">
        <v>936</v>
      </c>
      <c r="B199" s="78" t="s">
        <v>8042</v>
      </c>
    </row>
    <row r="200" spans="1:2" ht="15">
      <c r="A200" s="79" t="s">
        <v>937</v>
      </c>
      <c r="B200" s="78" t="s">
        <v>8042</v>
      </c>
    </row>
    <row r="201" spans="1:2" ht="15">
      <c r="A201" s="79" t="s">
        <v>938</v>
      </c>
      <c r="B201" s="78" t="s">
        <v>8042</v>
      </c>
    </row>
    <row r="202" spans="1:2" ht="15">
      <c r="A202" s="79" t="s">
        <v>939</v>
      </c>
      <c r="B202" s="78" t="s">
        <v>8042</v>
      </c>
    </row>
    <row r="203" spans="1:2" ht="15">
      <c r="A203" s="79" t="s">
        <v>940</v>
      </c>
      <c r="B203" s="78" t="s">
        <v>8042</v>
      </c>
    </row>
    <row r="204" spans="1:2" ht="15">
      <c r="A204" s="79" t="s">
        <v>941</v>
      </c>
      <c r="B204" s="78" t="s">
        <v>8042</v>
      </c>
    </row>
    <row r="205" spans="1:2" ht="15">
      <c r="A205" s="79" t="s">
        <v>942</v>
      </c>
      <c r="B205" s="78" t="s">
        <v>8042</v>
      </c>
    </row>
    <row r="206" spans="1:2" ht="15">
      <c r="A206" s="79" t="s">
        <v>943</v>
      </c>
      <c r="B206" s="78" t="s">
        <v>8042</v>
      </c>
    </row>
    <row r="207" spans="1:2" ht="15">
      <c r="A207" s="79" t="s">
        <v>944</v>
      </c>
      <c r="B207" s="78" t="s">
        <v>8042</v>
      </c>
    </row>
    <row r="208" spans="1:2" ht="15">
      <c r="A208" s="79" t="s">
        <v>945</v>
      </c>
      <c r="B208" s="78" t="s">
        <v>8042</v>
      </c>
    </row>
    <row r="209" spans="1:2" ht="15">
      <c r="A209" s="79" t="s">
        <v>946</v>
      </c>
      <c r="B209" s="78" t="s">
        <v>8042</v>
      </c>
    </row>
    <row r="210" spans="1:2" ht="15">
      <c r="A210" s="79" t="s">
        <v>947</v>
      </c>
      <c r="B210" s="78" t="s">
        <v>8042</v>
      </c>
    </row>
    <row r="211" spans="1:2" ht="15">
      <c r="A211" s="79" t="s">
        <v>948</v>
      </c>
      <c r="B211" s="78" t="s">
        <v>8042</v>
      </c>
    </row>
    <row r="212" spans="1:2" ht="15">
      <c r="A212" s="79" t="s">
        <v>949</v>
      </c>
      <c r="B212" s="78" t="s">
        <v>8042</v>
      </c>
    </row>
    <row r="213" spans="1:2" ht="15">
      <c r="A213" s="79" t="s">
        <v>950</v>
      </c>
      <c r="B213" s="78" t="s">
        <v>8042</v>
      </c>
    </row>
    <row r="214" spans="1:2" ht="15">
      <c r="A214" s="79" t="s">
        <v>951</v>
      </c>
      <c r="B214" s="78" t="s">
        <v>8042</v>
      </c>
    </row>
    <row r="215" spans="1:2" ht="15">
      <c r="A215" s="79" t="s">
        <v>952</v>
      </c>
      <c r="B215" s="78" t="s">
        <v>8042</v>
      </c>
    </row>
    <row r="216" spans="1:2" ht="15">
      <c r="A216" s="79" t="s">
        <v>953</v>
      </c>
      <c r="B216" s="78" t="s">
        <v>8042</v>
      </c>
    </row>
    <row r="217" spans="1:2" ht="15">
      <c r="A217" s="79" t="s">
        <v>954</v>
      </c>
      <c r="B217" s="78" t="s">
        <v>8042</v>
      </c>
    </row>
    <row r="218" spans="1:2" ht="15">
      <c r="A218" s="79" t="s">
        <v>955</v>
      </c>
      <c r="B218" s="78" t="s">
        <v>8042</v>
      </c>
    </row>
    <row r="219" spans="1:2" ht="15">
      <c r="A219" s="79" t="s">
        <v>956</v>
      </c>
      <c r="B219" s="78" t="s">
        <v>8042</v>
      </c>
    </row>
    <row r="220" spans="1:2" ht="15">
      <c r="A220" s="79" t="s">
        <v>957</v>
      </c>
      <c r="B220" s="78" t="s">
        <v>8042</v>
      </c>
    </row>
    <row r="221" spans="1:2" ht="15">
      <c r="A221" s="79" t="s">
        <v>958</v>
      </c>
      <c r="B221" s="78" t="s">
        <v>8042</v>
      </c>
    </row>
    <row r="222" spans="1:2" ht="15">
      <c r="A222" s="79" t="s">
        <v>959</v>
      </c>
      <c r="B222" s="78" t="s">
        <v>8042</v>
      </c>
    </row>
    <row r="223" spans="1:2" ht="15">
      <c r="A223" s="79" t="s">
        <v>960</v>
      </c>
      <c r="B223" s="78" t="s">
        <v>8042</v>
      </c>
    </row>
    <row r="224" spans="1:2" ht="15">
      <c r="A224" s="79" t="s">
        <v>961</v>
      </c>
      <c r="B224" s="78" t="s">
        <v>8042</v>
      </c>
    </row>
    <row r="225" spans="1:2" ht="15">
      <c r="A225" s="79" t="s">
        <v>962</v>
      </c>
      <c r="B225" s="78" t="s">
        <v>8042</v>
      </c>
    </row>
    <row r="226" spans="1:2" ht="15">
      <c r="A226" s="79" t="s">
        <v>963</v>
      </c>
      <c r="B226" s="78" t="s">
        <v>8042</v>
      </c>
    </row>
    <row r="227" spans="1:2" ht="15">
      <c r="A227" s="79" t="s">
        <v>964</v>
      </c>
      <c r="B227" s="78" t="s">
        <v>8042</v>
      </c>
    </row>
    <row r="228" spans="1:2" ht="15">
      <c r="A228" s="79" t="s">
        <v>965</v>
      </c>
      <c r="B228" s="78" t="s">
        <v>8042</v>
      </c>
    </row>
    <row r="229" spans="1:2" ht="15">
      <c r="A229" s="79" t="s">
        <v>966</v>
      </c>
      <c r="B229" s="78" t="s">
        <v>8042</v>
      </c>
    </row>
    <row r="230" spans="1:2" ht="15">
      <c r="A230" s="79" t="s">
        <v>967</v>
      </c>
      <c r="B230" s="78" t="s">
        <v>8042</v>
      </c>
    </row>
    <row r="231" spans="1:2" ht="15">
      <c r="A231" s="79" t="s">
        <v>968</v>
      </c>
      <c r="B231" s="78" t="s">
        <v>8042</v>
      </c>
    </row>
    <row r="232" spans="1:2" ht="15">
      <c r="A232" s="79" t="s">
        <v>969</v>
      </c>
      <c r="B232" s="78" t="s">
        <v>8042</v>
      </c>
    </row>
    <row r="233" spans="1:2" ht="15">
      <c r="A233" s="79" t="s">
        <v>970</v>
      </c>
      <c r="B233" s="78" t="s">
        <v>8042</v>
      </c>
    </row>
    <row r="234" spans="1:2" ht="15">
      <c r="A234" s="79" t="s">
        <v>971</v>
      </c>
      <c r="B234" s="78" t="s">
        <v>8042</v>
      </c>
    </row>
    <row r="235" spans="1:2" ht="15">
      <c r="A235" s="79" t="s">
        <v>972</v>
      </c>
      <c r="B235" s="78" t="s">
        <v>8042</v>
      </c>
    </row>
    <row r="236" spans="1:2" ht="15">
      <c r="A236" s="79" t="s">
        <v>973</v>
      </c>
      <c r="B236" s="78" t="s">
        <v>8042</v>
      </c>
    </row>
    <row r="237" spans="1:2" ht="15">
      <c r="A237" s="79" t="s">
        <v>974</v>
      </c>
      <c r="B237" s="78" t="s">
        <v>8042</v>
      </c>
    </row>
    <row r="238" spans="1:2" ht="15">
      <c r="A238" s="79" t="s">
        <v>975</v>
      </c>
      <c r="B238" s="78" t="s">
        <v>8042</v>
      </c>
    </row>
    <row r="239" spans="1:2" ht="15">
      <c r="A239" s="79" t="s">
        <v>753</v>
      </c>
      <c r="B239" s="78" t="s">
        <v>8042</v>
      </c>
    </row>
    <row r="240" spans="1:2" ht="15">
      <c r="A240" s="79" t="s">
        <v>976</v>
      </c>
      <c r="B240" s="78" t="s">
        <v>8042</v>
      </c>
    </row>
    <row r="241" spans="1:2" ht="15">
      <c r="A241" s="79" t="s">
        <v>977</v>
      </c>
      <c r="B241" s="78" t="s">
        <v>8042</v>
      </c>
    </row>
    <row r="242" spans="1:2" ht="15">
      <c r="A242" s="79" t="s">
        <v>978</v>
      </c>
      <c r="B242" s="78" t="s">
        <v>8042</v>
      </c>
    </row>
    <row r="243" spans="1:2" ht="15">
      <c r="A243" s="79" t="s">
        <v>979</v>
      </c>
      <c r="B243" s="78" t="s">
        <v>8042</v>
      </c>
    </row>
    <row r="244" spans="1:2" ht="15">
      <c r="A244" s="79" t="s">
        <v>980</v>
      </c>
      <c r="B244" s="78" t="s">
        <v>8042</v>
      </c>
    </row>
    <row r="245" spans="1:2" ht="15">
      <c r="A245" s="79" t="s">
        <v>981</v>
      </c>
      <c r="B245" s="78" t="s">
        <v>8042</v>
      </c>
    </row>
    <row r="246" spans="1:2" ht="15">
      <c r="A246" s="79" t="s">
        <v>982</v>
      </c>
      <c r="B246" s="78" t="s">
        <v>8042</v>
      </c>
    </row>
    <row r="247" spans="1:2" ht="15">
      <c r="A247" s="79" t="s">
        <v>983</v>
      </c>
      <c r="B247" s="78" t="s">
        <v>8042</v>
      </c>
    </row>
    <row r="248" spans="1:2" ht="15">
      <c r="A248" s="79" t="s">
        <v>984</v>
      </c>
      <c r="B248" s="78" t="s">
        <v>8042</v>
      </c>
    </row>
    <row r="249" spans="1:2" ht="15">
      <c r="A249" s="79" t="s">
        <v>985</v>
      </c>
      <c r="B249" s="78" t="s">
        <v>8042</v>
      </c>
    </row>
    <row r="250" spans="1:2" ht="15">
      <c r="A250" s="79" t="s">
        <v>986</v>
      </c>
      <c r="B250" s="78" t="s">
        <v>8042</v>
      </c>
    </row>
    <row r="251" spans="1:2" ht="15">
      <c r="A251" s="79" t="s">
        <v>987</v>
      </c>
      <c r="B251" s="78" t="s">
        <v>8042</v>
      </c>
    </row>
    <row r="252" spans="1:2" ht="15">
      <c r="A252" s="79" t="s">
        <v>988</v>
      </c>
      <c r="B252" s="78" t="s">
        <v>8042</v>
      </c>
    </row>
    <row r="253" spans="1:2" ht="15">
      <c r="A253" s="79" t="s">
        <v>989</v>
      </c>
      <c r="B253" s="78" t="s">
        <v>8042</v>
      </c>
    </row>
    <row r="254" spans="1:2" ht="15">
      <c r="A254" s="79" t="s">
        <v>990</v>
      </c>
      <c r="B254" s="78" t="s">
        <v>8042</v>
      </c>
    </row>
    <row r="255" spans="1:2" ht="15">
      <c r="A255" s="79" t="s">
        <v>991</v>
      </c>
      <c r="B255" s="78" t="s">
        <v>8042</v>
      </c>
    </row>
    <row r="256" spans="1:2" ht="15">
      <c r="A256" s="79" t="s">
        <v>992</v>
      </c>
      <c r="B256" s="78" t="s">
        <v>8042</v>
      </c>
    </row>
    <row r="257" spans="1:2" ht="15">
      <c r="A257" s="79" t="s">
        <v>993</v>
      </c>
      <c r="B257" s="78" t="s">
        <v>8042</v>
      </c>
    </row>
    <row r="258" spans="1:2" ht="15">
      <c r="A258" s="79" t="s">
        <v>994</v>
      </c>
      <c r="B258" s="78" t="s">
        <v>8042</v>
      </c>
    </row>
    <row r="259" spans="1:2" ht="15">
      <c r="A259" s="79" t="s">
        <v>995</v>
      </c>
      <c r="B259" s="78" t="s">
        <v>8042</v>
      </c>
    </row>
    <row r="260" spans="1:2" ht="15">
      <c r="A260" s="79" t="s">
        <v>996</v>
      </c>
      <c r="B260" s="78" t="s">
        <v>8042</v>
      </c>
    </row>
    <row r="261" spans="1:2" ht="15">
      <c r="A261" s="79" t="s">
        <v>997</v>
      </c>
      <c r="B261" s="78" t="s">
        <v>8042</v>
      </c>
    </row>
    <row r="262" spans="1:2" ht="15">
      <c r="A262" s="79" t="s">
        <v>998</v>
      </c>
      <c r="B262" s="78" t="s">
        <v>8042</v>
      </c>
    </row>
    <row r="263" spans="1:2" ht="15">
      <c r="A263" s="79" t="s">
        <v>999</v>
      </c>
      <c r="B263" s="78" t="s">
        <v>8042</v>
      </c>
    </row>
    <row r="264" spans="1:2" ht="15">
      <c r="A264" s="79" t="s">
        <v>1000</v>
      </c>
      <c r="B264" s="78" t="s">
        <v>8042</v>
      </c>
    </row>
    <row r="265" spans="1:2" ht="15">
      <c r="A265" s="79" t="s">
        <v>1001</v>
      </c>
      <c r="B265" s="78" t="s">
        <v>8042</v>
      </c>
    </row>
    <row r="266" spans="1:2" ht="15">
      <c r="A266" s="79" t="s">
        <v>1002</v>
      </c>
      <c r="B266" s="78" t="s">
        <v>8042</v>
      </c>
    </row>
    <row r="267" spans="1:2" ht="15">
      <c r="A267" s="79" t="s">
        <v>1003</v>
      </c>
      <c r="B267" s="78" t="s">
        <v>8042</v>
      </c>
    </row>
    <row r="268" spans="1:2" ht="15">
      <c r="A268" s="79" t="s">
        <v>1004</v>
      </c>
      <c r="B268" s="78" t="s">
        <v>8042</v>
      </c>
    </row>
    <row r="269" spans="1:2" ht="15">
      <c r="A269" s="79" t="s">
        <v>1005</v>
      </c>
      <c r="B269" s="78" t="s">
        <v>8042</v>
      </c>
    </row>
    <row r="270" spans="1:2" ht="15">
      <c r="A270" s="79" t="s">
        <v>1006</v>
      </c>
      <c r="B270" s="78" t="s">
        <v>8042</v>
      </c>
    </row>
    <row r="271" spans="1:2" ht="15">
      <c r="A271" s="79" t="s">
        <v>1007</v>
      </c>
      <c r="B271" s="78" t="s">
        <v>8042</v>
      </c>
    </row>
    <row r="272" spans="1:2" ht="15">
      <c r="A272" s="79" t="s">
        <v>1008</v>
      </c>
      <c r="B272" s="78" t="s">
        <v>8042</v>
      </c>
    </row>
    <row r="273" spans="1:2" ht="15">
      <c r="A273" s="79" t="s">
        <v>1009</v>
      </c>
      <c r="B273" s="78" t="s">
        <v>8042</v>
      </c>
    </row>
    <row r="274" spans="1:2" ht="15">
      <c r="A274" s="79" t="s">
        <v>1010</v>
      </c>
      <c r="B274" s="78" t="s">
        <v>8042</v>
      </c>
    </row>
    <row r="275" spans="1:2" ht="15">
      <c r="A275" s="79" t="s">
        <v>1011</v>
      </c>
      <c r="B275" s="78" t="s">
        <v>8042</v>
      </c>
    </row>
    <row r="276" spans="1:2" ht="15">
      <c r="A276" s="79" t="s">
        <v>1012</v>
      </c>
      <c r="B276" s="78" t="s">
        <v>8042</v>
      </c>
    </row>
    <row r="277" spans="1:2" ht="15">
      <c r="A277" s="79" t="s">
        <v>1013</v>
      </c>
      <c r="B277" s="78" t="s">
        <v>8042</v>
      </c>
    </row>
    <row r="278" spans="1:2" ht="15">
      <c r="A278" s="79" t="s">
        <v>1014</v>
      </c>
      <c r="B278" s="78" t="s">
        <v>8042</v>
      </c>
    </row>
    <row r="279" spans="1:2" ht="15">
      <c r="A279" s="79" t="s">
        <v>1015</v>
      </c>
      <c r="B279" s="78" t="s">
        <v>8042</v>
      </c>
    </row>
    <row r="280" spans="1:2" ht="15">
      <c r="A280" s="79" t="s">
        <v>1016</v>
      </c>
      <c r="B280" s="78" t="s">
        <v>8042</v>
      </c>
    </row>
    <row r="281" spans="1:2" ht="15">
      <c r="A281" s="79" t="s">
        <v>1017</v>
      </c>
      <c r="B281" s="78" t="s">
        <v>8042</v>
      </c>
    </row>
    <row r="282" spans="1:2" ht="15">
      <c r="A282" s="79" t="s">
        <v>1018</v>
      </c>
      <c r="B282" s="78" t="s">
        <v>8042</v>
      </c>
    </row>
    <row r="283" spans="1:2" ht="15">
      <c r="A283" s="79" t="s">
        <v>1019</v>
      </c>
      <c r="B283" s="78" t="s">
        <v>8042</v>
      </c>
    </row>
    <row r="284" spans="1:2" ht="15">
      <c r="A284" s="79" t="s">
        <v>1020</v>
      </c>
      <c r="B284" s="78" t="s">
        <v>8042</v>
      </c>
    </row>
    <row r="285" spans="1:2" ht="15">
      <c r="A285" s="79" t="s">
        <v>1021</v>
      </c>
      <c r="B285" s="78" t="s">
        <v>8042</v>
      </c>
    </row>
    <row r="286" spans="1:2" ht="15">
      <c r="A286" s="79" t="s">
        <v>1022</v>
      </c>
      <c r="B286" s="78" t="s">
        <v>8042</v>
      </c>
    </row>
    <row r="287" spans="1:2" ht="15">
      <c r="A287" s="79" t="s">
        <v>1023</v>
      </c>
      <c r="B287" s="78" t="s">
        <v>8042</v>
      </c>
    </row>
    <row r="288" spans="1:2" ht="15">
      <c r="A288" s="79" t="s">
        <v>1024</v>
      </c>
      <c r="B288" s="78" t="s">
        <v>8042</v>
      </c>
    </row>
    <row r="289" spans="1:2" ht="15">
      <c r="A289" s="79" t="s">
        <v>1025</v>
      </c>
      <c r="B289" s="78" t="s">
        <v>8042</v>
      </c>
    </row>
    <row r="290" spans="1:2" ht="15">
      <c r="A290" s="79" t="s">
        <v>1026</v>
      </c>
      <c r="B290" s="78" t="s">
        <v>8042</v>
      </c>
    </row>
    <row r="291" spans="1:2" ht="15">
      <c r="A291" s="79" t="s">
        <v>1027</v>
      </c>
      <c r="B291" s="78" t="s">
        <v>8042</v>
      </c>
    </row>
    <row r="292" spans="1:2" ht="15">
      <c r="A292" s="79" t="s">
        <v>1028</v>
      </c>
      <c r="B292" s="78" t="s">
        <v>8042</v>
      </c>
    </row>
    <row r="293" spans="1:2" ht="15">
      <c r="A293" s="79" t="s">
        <v>1029</v>
      </c>
      <c r="B293" s="78" t="s">
        <v>8042</v>
      </c>
    </row>
    <row r="294" spans="1:2" ht="15">
      <c r="A294" s="79" t="s">
        <v>1030</v>
      </c>
      <c r="B294" s="78" t="s">
        <v>8042</v>
      </c>
    </row>
    <row r="295" spans="1:2" ht="15">
      <c r="A295" s="79" t="s">
        <v>1031</v>
      </c>
      <c r="B295" s="78" t="s">
        <v>8042</v>
      </c>
    </row>
    <row r="296" spans="1:2" ht="15">
      <c r="A296" s="79" t="s">
        <v>1032</v>
      </c>
      <c r="B296" s="78" t="s">
        <v>8042</v>
      </c>
    </row>
    <row r="297" spans="1:2" ht="15">
      <c r="A297" s="79" t="s">
        <v>1033</v>
      </c>
      <c r="B297" s="78" t="s">
        <v>8042</v>
      </c>
    </row>
    <row r="298" spans="1:2" ht="15">
      <c r="A298" s="79" t="s">
        <v>1034</v>
      </c>
      <c r="B298" s="78" t="s">
        <v>8042</v>
      </c>
    </row>
    <row r="299" spans="1:2" ht="15">
      <c r="A299" s="79" t="s">
        <v>1035</v>
      </c>
      <c r="B299" s="78" t="s">
        <v>8042</v>
      </c>
    </row>
    <row r="300" spans="1:2" ht="15">
      <c r="A300" s="79" t="s">
        <v>1036</v>
      </c>
      <c r="B300" s="78" t="s">
        <v>8042</v>
      </c>
    </row>
    <row r="301" spans="1:2" ht="15">
      <c r="A301" s="79" t="s">
        <v>1037</v>
      </c>
      <c r="B301" s="78" t="s">
        <v>8042</v>
      </c>
    </row>
    <row r="302" spans="1:2" ht="15">
      <c r="A302" s="79" t="s">
        <v>1038</v>
      </c>
      <c r="B302" s="78" t="s">
        <v>8042</v>
      </c>
    </row>
    <row r="303" spans="1:2" ht="15">
      <c r="A303" s="79" t="s">
        <v>1039</v>
      </c>
      <c r="B303" s="78" t="s">
        <v>8042</v>
      </c>
    </row>
    <row r="304" spans="1:2" ht="15">
      <c r="A304" s="79" t="s">
        <v>1040</v>
      </c>
      <c r="B304" s="78" t="s">
        <v>8042</v>
      </c>
    </row>
    <row r="305" spans="1:2" ht="15">
      <c r="A305" s="79" t="s">
        <v>1041</v>
      </c>
      <c r="B305" s="78" t="s">
        <v>8042</v>
      </c>
    </row>
    <row r="306" spans="1:2" ht="15">
      <c r="A306" s="79" t="s">
        <v>1042</v>
      </c>
      <c r="B306" s="78" t="s">
        <v>8042</v>
      </c>
    </row>
    <row r="307" spans="1:2" ht="15">
      <c r="A307" s="79" t="s">
        <v>1043</v>
      </c>
      <c r="B307" s="78" t="s">
        <v>8042</v>
      </c>
    </row>
    <row r="308" spans="1:2" ht="15">
      <c r="A308" s="79" t="s">
        <v>1044</v>
      </c>
      <c r="B308" s="78" t="s">
        <v>8042</v>
      </c>
    </row>
    <row r="309" spans="1:2" ht="15">
      <c r="A309" s="79" t="s">
        <v>1045</v>
      </c>
      <c r="B309" s="78" t="s">
        <v>8042</v>
      </c>
    </row>
    <row r="310" spans="1:2" ht="15">
      <c r="A310" s="79" t="s">
        <v>1046</v>
      </c>
      <c r="B310" s="78" t="s">
        <v>8042</v>
      </c>
    </row>
    <row r="311" spans="1:2" ht="15">
      <c r="A311" s="79" t="s">
        <v>1047</v>
      </c>
      <c r="B311" s="78" t="s">
        <v>8042</v>
      </c>
    </row>
    <row r="312" spans="1:2" ht="15">
      <c r="A312" s="79" t="s">
        <v>1048</v>
      </c>
      <c r="B312" s="78" t="s">
        <v>8042</v>
      </c>
    </row>
    <row r="313" spans="1:2" ht="15">
      <c r="A313" s="79" t="s">
        <v>1049</v>
      </c>
      <c r="B313" s="78" t="s">
        <v>8042</v>
      </c>
    </row>
    <row r="314" spans="1:2" ht="15">
      <c r="A314" s="79" t="s">
        <v>705</v>
      </c>
      <c r="B314" s="78" t="s">
        <v>8042</v>
      </c>
    </row>
    <row r="315" spans="1:2" ht="15">
      <c r="A315" s="79" t="s">
        <v>746</v>
      </c>
      <c r="B315" s="78" t="s">
        <v>8042</v>
      </c>
    </row>
    <row r="316" spans="1:2" ht="15">
      <c r="A316" s="79" t="s">
        <v>1050</v>
      </c>
      <c r="B316" s="78" t="s">
        <v>8042</v>
      </c>
    </row>
    <row r="317" spans="1:2" ht="15">
      <c r="A317" s="79" t="s">
        <v>1051</v>
      </c>
      <c r="B317" s="78" t="s">
        <v>8042</v>
      </c>
    </row>
    <row r="318" spans="1:2" ht="15">
      <c r="A318" s="79" t="s">
        <v>1052</v>
      </c>
      <c r="B318" s="78" t="s">
        <v>8042</v>
      </c>
    </row>
    <row r="319" spans="1:2" ht="15">
      <c r="A319" s="79" t="s">
        <v>1053</v>
      </c>
      <c r="B319" s="78" t="s">
        <v>8042</v>
      </c>
    </row>
    <row r="320" spans="1:2" ht="15">
      <c r="A320" s="79" t="s">
        <v>1054</v>
      </c>
      <c r="B320" s="78" t="s">
        <v>8042</v>
      </c>
    </row>
    <row r="321" spans="1:2" ht="15">
      <c r="A321" s="79" t="s">
        <v>751</v>
      </c>
      <c r="B321" s="78" t="s">
        <v>8042</v>
      </c>
    </row>
    <row r="322" spans="1:2" ht="15">
      <c r="A322" s="79" t="s">
        <v>1055</v>
      </c>
      <c r="B322" s="78" t="s">
        <v>8042</v>
      </c>
    </row>
    <row r="323" spans="1:2" ht="15">
      <c r="A323" s="79" t="s">
        <v>1056</v>
      </c>
      <c r="B323" s="78" t="s">
        <v>8042</v>
      </c>
    </row>
    <row r="324" spans="1:2" ht="15">
      <c r="A324" s="79" t="s">
        <v>1057</v>
      </c>
      <c r="B324" s="78" t="s">
        <v>8042</v>
      </c>
    </row>
    <row r="325" spans="1:2" ht="15">
      <c r="A325" s="79" t="s">
        <v>1058</v>
      </c>
      <c r="B325" s="78" t="s">
        <v>8042</v>
      </c>
    </row>
    <row r="326" spans="1:2" ht="15">
      <c r="A326" s="79" t="s">
        <v>1059</v>
      </c>
      <c r="B326" s="78" t="s">
        <v>8042</v>
      </c>
    </row>
    <row r="327" spans="1:2" ht="15">
      <c r="A327" s="79" t="s">
        <v>1060</v>
      </c>
      <c r="B327" s="78" t="s">
        <v>8042</v>
      </c>
    </row>
    <row r="328" spans="1:2" ht="15">
      <c r="A328" s="79" t="s">
        <v>1061</v>
      </c>
      <c r="B328" s="78" t="s">
        <v>8042</v>
      </c>
    </row>
    <row r="329" spans="1:2" ht="15">
      <c r="A329" s="79" t="s">
        <v>1062</v>
      </c>
      <c r="B329" s="78" t="s">
        <v>8042</v>
      </c>
    </row>
    <row r="330" spans="1:2" ht="15">
      <c r="A330" s="79" t="s">
        <v>1063</v>
      </c>
      <c r="B330" s="78" t="s">
        <v>8042</v>
      </c>
    </row>
    <row r="331" spans="1:2" ht="15">
      <c r="A331" s="79" t="s">
        <v>1064</v>
      </c>
      <c r="B331" s="78" t="s">
        <v>8042</v>
      </c>
    </row>
    <row r="332" spans="1:2" ht="15">
      <c r="A332" s="79" t="s">
        <v>1065</v>
      </c>
      <c r="B332" s="78" t="s">
        <v>8042</v>
      </c>
    </row>
    <row r="333" spans="1:2" ht="15">
      <c r="A333" s="79" t="s">
        <v>1066</v>
      </c>
      <c r="B333" s="78" t="s">
        <v>8042</v>
      </c>
    </row>
    <row r="334" spans="1:2" ht="15">
      <c r="A334" s="79" t="s">
        <v>1067</v>
      </c>
      <c r="B334" s="78" t="s">
        <v>8042</v>
      </c>
    </row>
    <row r="335" spans="1:2" ht="15">
      <c r="A335" s="79" t="s">
        <v>1068</v>
      </c>
      <c r="B335" s="78" t="s">
        <v>8042</v>
      </c>
    </row>
    <row r="336" spans="1:2" ht="15">
      <c r="A336" s="79" t="s">
        <v>1069</v>
      </c>
      <c r="B336" s="78" t="s">
        <v>8042</v>
      </c>
    </row>
    <row r="337" spans="1:2" ht="15">
      <c r="A337" s="79" t="s">
        <v>1070</v>
      </c>
      <c r="B337" s="78" t="s">
        <v>8042</v>
      </c>
    </row>
    <row r="338" spans="1:2" ht="15">
      <c r="A338" s="79" t="s">
        <v>1071</v>
      </c>
      <c r="B338" s="78" t="s">
        <v>8042</v>
      </c>
    </row>
    <row r="339" spans="1:2" ht="15">
      <c r="A339" s="79" t="s">
        <v>1072</v>
      </c>
      <c r="B339" s="78" t="s">
        <v>8042</v>
      </c>
    </row>
    <row r="340" spans="1:2" ht="15">
      <c r="A340" s="79" t="s">
        <v>1073</v>
      </c>
      <c r="B340" s="78" t="s">
        <v>8042</v>
      </c>
    </row>
    <row r="341" spans="1:2" ht="15">
      <c r="A341" s="79" t="s">
        <v>1074</v>
      </c>
      <c r="B341" s="78" t="s">
        <v>8042</v>
      </c>
    </row>
    <row r="342" spans="1:2" ht="15">
      <c r="A342" s="79" t="s">
        <v>1075</v>
      </c>
      <c r="B342" s="78" t="s">
        <v>8042</v>
      </c>
    </row>
    <row r="343" spans="1:2" ht="15">
      <c r="A343" s="79" t="s">
        <v>1076</v>
      </c>
      <c r="B343" s="78" t="s">
        <v>8042</v>
      </c>
    </row>
    <row r="344" spans="1:2" ht="15">
      <c r="A344" s="79" t="s">
        <v>1077</v>
      </c>
      <c r="B344" s="78" t="s">
        <v>8042</v>
      </c>
    </row>
    <row r="345" spans="1:2" ht="15">
      <c r="A345" s="79" t="s">
        <v>1078</v>
      </c>
      <c r="B345" s="78" t="s">
        <v>8042</v>
      </c>
    </row>
    <row r="346" spans="1:2" ht="15">
      <c r="A346" s="79" t="s">
        <v>1079</v>
      </c>
      <c r="B346" s="78" t="s">
        <v>8042</v>
      </c>
    </row>
    <row r="347" spans="1:2" ht="15">
      <c r="A347" s="79" t="s">
        <v>1080</v>
      </c>
      <c r="B347" s="78" t="s">
        <v>8042</v>
      </c>
    </row>
    <row r="348" spans="1:2" ht="15">
      <c r="A348" s="79" t="s">
        <v>1081</v>
      </c>
      <c r="B348" s="78" t="s">
        <v>8042</v>
      </c>
    </row>
    <row r="349" spans="1:2" ht="15">
      <c r="A349" s="79" t="s">
        <v>1082</v>
      </c>
      <c r="B349" s="78" t="s">
        <v>8042</v>
      </c>
    </row>
    <row r="350" spans="1:2" ht="15">
      <c r="A350" s="79" t="s">
        <v>1083</v>
      </c>
      <c r="B350" s="78" t="s">
        <v>8042</v>
      </c>
    </row>
    <row r="351" spans="1:2" ht="15">
      <c r="A351" s="79" t="s">
        <v>1084</v>
      </c>
      <c r="B351" s="78" t="s">
        <v>8042</v>
      </c>
    </row>
    <row r="352" spans="1:2" ht="15">
      <c r="A352" s="79" t="s">
        <v>1085</v>
      </c>
      <c r="B352" s="78" t="s">
        <v>8042</v>
      </c>
    </row>
    <row r="353" spans="1:2" ht="15">
      <c r="A353" s="79" t="s">
        <v>1086</v>
      </c>
      <c r="B353" s="78" t="s">
        <v>8042</v>
      </c>
    </row>
    <row r="354" spans="1:2" ht="15">
      <c r="A354" s="79" t="s">
        <v>1087</v>
      </c>
      <c r="B354" s="78" t="s">
        <v>8042</v>
      </c>
    </row>
    <row r="355" spans="1:2" ht="15">
      <c r="A355" s="79" t="s">
        <v>1088</v>
      </c>
      <c r="B355" s="78" t="s">
        <v>8042</v>
      </c>
    </row>
    <row r="356" spans="1:2" ht="15">
      <c r="A356" s="79" t="s">
        <v>1089</v>
      </c>
      <c r="B356" s="78" t="s">
        <v>8042</v>
      </c>
    </row>
    <row r="357" spans="1:2" ht="15">
      <c r="A357" s="79" t="s">
        <v>1090</v>
      </c>
      <c r="B357" s="78" t="s">
        <v>8042</v>
      </c>
    </row>
    <row r="358" spans="1:2" ht="15">
      <c r="A358" s="79" t="s">
        <v>1091</v>
      </c>
      <c r="B358" s="78" t="s">
        <v>8042</v>
      </c>
    </row>
    <row r="359" spans="1:2" ht="15">
      <c r="A359" s="79" t="s">
        <v>1092</v>
      </c>
      <c r="B359" s="78" t="s">
        <v>8042</v>
      </c>
    </row>
    <row r="360" spans="1:2" ht="15">
      <c r="A360" s="79" t="s">
        <v>1093</v>
      </c>
      <c r="B360" s="78" t="s">
        <v>8042</v>
      </c>
    </row>
    <row r="361" spans="1:2" ht="15">
      <c r="A361" s="79" t="s">
        <v>1094</v>
      </c>
      <c r="B361" s="78" t="s">
        <v>8042</v>
      </c>
    </row>
    <row r="362" spans="1:2" ht="15">
      <c r="A362" s="79" t="s">
        <v>1095</v>
      </c>
      <c r="B362" s="78" t="s">
        <v>8042</v>
      </c>
    </row>
    <row r="363" spans="1:2" ht="15">
      <c r="A363" s="79" t="s">
        <v>1096</v>
      </c>
      <c r="B363" s="78" t="s">
        <v>8042</v>
      </c>
    </row>
    <row r="364" spans="1:2" ht="15">
      <c r="A364" s="79" t="s">
        <v>1097</v>
      </c>
      <c r="B364" s="78" t="s">
        <v>8042</v>
      </c>
    </row>
    <row r="365" spans="1:2" ht="15">
      <c r="A365" s="79" t="s">
        <v>1098</v>
      </c>
      <c r="B365" s="78" t="s">
        <v>8042</v>
      </c>
    </row>
    <row r="366" spans="1:2" ht="15">
      <c r="A366" s="79" t="s">
        <v>1099</v>
      </c>
      <c r="B366" s="78" t="s">
        <v>8042</v>
      </c>
    </row>
    <row r="367" spans="1:2" ht="15">
      <c r="A367" s="79" t="s">
        <v>1100</v>
      </c>
      <c r="B367" s="78" t="s">
        <v>8042</v>
      </c>
    </row>
    <row r="368" spans="1:2" ht="15">
      <c r="A368" s="79" t="s">
        <v>1101</v>
      </c>
      <c r="B368" s="78" t="s">
        <v>8042</v>
      </c>
    </row>
    <row r="369" spans="1:2" ht="15">
      <c r="A369" s="79" t="s">
        <v>1102</v>
      </c>
      <c r="B369" s="78" t="s">
        <v>8042</v>
      </c>
    </row>
    <row r="370" spans="1:2" ht="15">
      <c r="A370" s="79" t="s">
        <v>1103</v>
      </c>
      <c r="B370" s="78" t="s">
        <v>8042</v>
      </c>
    </row>
    <row r="371" spans="1:2" ht="15">
      <c r="A371" s="79" t="s">
        <v>1104</v>
      </c>
      <c r="B371" s="78" t="s">
        <v>8042</v>
      </c>
    </row>
    <row r="372" spans="1:2" ht="15">
      <c r="A372" s="79" t="s">
        <v>1105</v>
      </c>
      <c r="B372" s="78" t="s">
        <v>8042</v>
      </c>
    </row>
    <row r="373" spans="1:2" ht="15">
      <c r="A373" s="79" t="s">
        <v>1106</v>
      </c>
      <c r="B373" s="78" t="s">
        <v>8042</v>
      </c>
    </row>
    <row r="374" spans="1:2" ht="15">
      <c r="A374" s="79" t="s">
        <v>1107</v>
      </c>
      <c r="B374" s="78" t="s">
        <v>8042</v>
      </c>
    </row>
    <row r="375" spans="1:2" ht="15">
      <c r="A375" s="79" t="s">
        <v>1108</v>
      </c>
      <c r="B375" s="78" t="s">
        <v>8042</v>
      </c>
    </row>
    <row r="376" spans="1:2" ht="15">
      <c r="A376" s="79" t="s">
        <v>1109</v>
      </c>
      <c r="B376" s="78" t="s">
        <v>8042</v>
      </c>
    </row>
    <row r="377" spans="1:2" ht="15">
      <c r="A377" s="79" t="s">
        <v>1110</v>
      </c>
      <c r="B377" s="78" t="s">
        <v>8042</v>
      </c>
    </row>
    <row r="378" spans="1:2" ht="15">
      <c r="A378" s="79" t="s">
        <v>1111</v>
      </c>
      <c r="B378" s="78" t="s">
        <v>8042</v>
      </c>
    </row>
    <row r="379" spans="1:2" ht="15">
      <c r="A379" s="79" t="s">
        <v>1112</v>
      </c>
      <c r="B379" s="78" t="s">
        <v>8042</v>
      </c>
    </row>
    <row r="380" spans="1:2" ht="15">
      <c r="A380" s="79" t="s">
        <v>1113</v>
      </c>
      <c r="B380" s="78" t="s">
        <v>8042</v>
      </c>
    </row>
    <row r="381" spans="1:2" ht="15">
      <c r="A381" s="79" t="s">
        <v>1114</v>
      </c>
      <c r="B381" s="78" t="s">
        <v>8042</v>
      </c>
    </row>
    <row r="382" spans="1:2" ht="15">
      <c r="A382" s="79" t="s">
        <v>1115</v>
      </c>
      <c r="B382" s="78" t="s">
        <v>8042</v>
      </c>
    </row>
    <row r="383" spans="1:2" ht="15">
      <c r="A383" s="79" t="s">
        <v>1116</v>
      </c>
      <c r="B383" s="78" t="s">
        <v>8042</v>
      </c>
    </row>
    <row r="384" spans="1:2" ht="15">
      <c r="A384" s="79" t="s">
        <v>1117</v>
      </c>
      <c r="B384" s="78" t="s">
        <v>8042</v>
      </c>
    </row>
    <row r="385" spans="1:2" ht="15">
      <c r="A385" s="79" t="s">
        <v>1118</v>
      </c>
      <c r="B385" s="78" t="s">
        <v>8042</v>
      </c>
    </row>
    <row r="386" spans="1:2" ht="15">
      <c r="A386" s="79" t="s">
        <v>1119</v>
      </c>
      <c r="B386" s="78" t="s">
        <v>8042</v>
      </c>
    </row>
    <row r="387" spans="1:2" ht="15">
      <c r="A387" s="79" t="s">
        <v>1120</v>
      </c>
      <c r="B387" s="78" t="s">
        <v>8042</v>
      </c>
    </row>
    <row r="388" spans="1:2" ht="15">
      <c r="A388" s="79" t="s">
        <v>1121</v>
      </c>
      <c r="B388" s="78" t="s">
        <v>8042</v>
      </c>
    </row>
    <row r="389" spans="1:2" ht="15">
      <c r="A389" s="79" t="s">
        <v>1122</v>
      </c>
      <c r="B389" s="78" t="s">
        <v>8042</v>
      </c>
    </row>
    <row r="390" spans="1:2" ht="15">
      <c r="A390" s="79" t="s">
        <v>1123</v>
      </c>
      <c r="B390" s="78" t="s">
        <v>8042</v>
      </c>
    </row>
    <row r="391" spans="1:2" ht="15">
      <c r="A391" s="79" t="s">
        <v>1124</v>
      </c>
      <c r="B391" s="78" t="s">
        <v>8042</v>
      </c>
    </row>
    <row r="392" spans="1:2" ht="15">
      <c r="A392" s="79" t="s">
        <v>1125</v>
      </c>
      <c r="B392" s="78" t="s">
        <v>8042</v>
      </c>
    </row>
    <row r="393" spans="1:2" ht="15">
      <c r="A393" s="79" t="s">
        <v>1126</v>
      </c>
      <c r="B393" s="78" t="s">
        <v>8042</v>
      </c>
    </row>
    <row r="394" spans="1:2" ht="15">
      <c r="A394" s="79" t="s">
        <v>1127</v>
      </c>
      <c r="B394" s="78" t="s">
        <v>8042</v>
      </c>
    </row>
    <row r="395" spans="1:2" ht="15">
      <c r="A395" s="79" t="s">
        <v>1128</v>
      </c>
      <c r="B395" s="78" t="s">
        <v>8042</v>
      </c>
    </row>
    <row r="396" spans="1:2" ht="15">
      <c r="A396" s="79" t="s">
        <v>1129</v>
      </c>
      <c r="B396" s="78" t="s">
        <v>8042</v>
      </c>
    </row>
    <row r="397" spans="1:2" ht="15">
      <c r="A397" s="79" t="s">
        <v>1130</v>
      </c>
      <c r="B397" s="78" t="s">
        <v>8042</v>
      </c>
    </row>
    <row r="398" spans="1:2" ht="15">
      <c r="A398" s="79" t="s">
        <v>1131</v>
      </c>
      <c r="B398" s="78" t="s">
        <v>8042</v>
      </c>
    </row>
    <row r="399" spans="1:2" ht="15">
      <c r="A399" s="79" t="s">
        <v>1132</v>
      </c>
      <c r="B399" s="78" t="s">
        <v>8042</v>
      </c>
    </row>
    <row r="400" spans="1:2" ht="15">
      <c r="A400" s="79" t="s">
        <v>1133</v>
      </c>
      <c r="B400" s="78" t="s">
        <v>8042</v>
      </c>
    </row>
    <row r="401" spans="1:2" ht="15">
      <c r="A401" s="79" t="s">
        <v>1134</v>
      </c>
      <c r="B401" s="78" t="s">
        <v>8042</v>
      </c>
    </row>
    <row r="402" spans="1:2" ht="15">
      <c r="A402" s="79" t="s">
        <v>1135</v>
      </c>
      <c r="B402" s="78" t="s">
        <v>8042</v>
      </c>
    </row>
    <row r="403" spans="1:2" ht="15">
      <c r="A403" s="79" t="s">
        <v>1136</v>
      </c>
      <c r="B403" s="78" t="s">
        <v>8042</v>
      </c>
    </row>
    <row r="404" spans="1:2" ht="15">
      <c r="A404" s="79" t="s">
        <v>1137</v>
      </c>
      <c r="B404" s="78" t="s">
        <v>8042</v>
      </c>
    </row>
    <row r="405" spans="1:2" ht="15">
      <c r="A405" s="79" t="s">
        <v>1138</v>
      </c>
      <c r="B405" s="78" t="s">
        <v>8042</v>
      </c>
    </row>
    <row r="406" spans="1:2" ht="15">
      <c r="A406" s="79" t="s">
        <v>1139</v>
      </c>
      <c r="B406" s="78" t="s">
        <v>8042</v>
      </c>
    </row>
    <row r="407" spans="1:2" ht="15">
      <c r="A407" s="79" t="s">
        <v>1140</v>
      </c>
      <c r="B407" s="78" t="s">
        <v>8042</v>
      </c>
    </row>
    <row r="408" spans="1:2" ht="15">
      <c r="A408" s="79" t="s">
        <v>1141</v>
      </c>
      <c r="B408" s="78" t="s">
        <v>8042</v>
      </c>
    </row>
    <row r="409" spans="1:2" ht="15">
      <c r="A409" s="79" t="s">
        <v>1142</v>
      </c>
      <c r="B409" s="78" t="s">
        <v>8042</v>
      </c>
    </row>
    <row r="410" spans="1:2" ht="15">
      <c r="A410" s="79" t="s">
        <v>1143</v>
      </c>
      <c r="B410" s="78" t="s">
        <v>8042</v>
      </c>
    </row>
    <row r="411" spans="1:2" ht="15">
      <c r="A411" s="79" t="s">
        <v>1144</v>
      </c>
      <c r="B411" s="78" t="s">
        <v>8042</v>
      </c>
    </row>
    <row r="412" spans="1:2" ht="15">
      <c r="A412" s="79" t="s">
        <v>1145</v>
      </c>
      <c r="B412" s="78" t="s">
        <v>8042</v>
      </c>
    </row>
    <row r="413" spans="1:2" ht="15">
      <c r="A413" s="79" t="s">
        <v>1146</v>
      </c>
      <c r="B413" s="78" t="s">
        <v>8042</v>
      </c>
    </row>
    <row r="414" spans="1:2" ht="15">
      <c r="A414" s="79" t="s">
        <v>1147</v>
      </c>
      <c r="B414" s="78" t="s">
        <v>8042</v>
      </c>
    </row>
    <row r="415" spans="1:2" ht="15">
      <c r="A415" s="79" t="s">
        <v>706</v>
      </c>
      <c r="B415" s="78" t="s">
        <v>8042</v>
      </c>
    </row>
    <row r="416" spans="1:2" ht="15">
      <c r="A416" s="79" t="s">
        <v>1148</v>
      </c>
      <c r="B416" s="78" t="s">
        <v>8042</v>
      </c>
    </row>
    <row r="417" spans="1:2" ht="15">
      <c r="A417" s="79" t="s">
        <v>1149</v>
      </c>
      <c r="B417" s="78" t="s">
        <v>8042</v>
      </c>
    </row>
    <row r="418" spans="1:2" ht="15">
      <c r="A418" s="79" t="s">
        <v>1150</v>
      </c>
      <c r="B418" s="78" t="s">
        <v>8042</v>
      </c>
    </row>
    <row r="419" spans="1:2" ht="15">
      <c r="A419" s="79" t="s">
        <v>1151</v>
      </c>
      <c r="B419" s="78" t="s">
        <v>8042</v>
      </c>
    </row>
    <row r="420" spans="1:2" ht="15">
      <c r="A420" s="79" t="s">
        <v>1152</v>
      </c>
      <c r="B420" s="78" t="s">
        <v>8042</v>
      </c>
    </row>
    <row r="421" spans="1:2" ht="15">
      <c r="A421" s="79" t="s">
        <v>1153</v>
      </c>
      <c r="B421" s="78" t="s">
        <v>8042</v>
      </c>
    </row>
    <row r="422" spans="1:2" ht="15">
      <c r="A422" s="79" t="s">
        <v>1154</v>
      </c>
      <c r="B422" s="78" t="s">
        <v>8042</v>
      </c>
    </row>
    <row r="423" spans="1:2" ht="15">
      <c r="A423" s="79" t="s">
        <v>744</v>
      </c>
      <c r="B423" s="78" t="s">
        <v>8042</v>
      </c>
    </row>
    <row r="424" spans="1:2" ht="15">
      <c r="A424" s="79" t="s">
        <v>1155</v>
      </c>
      <c r="B424" s="78" t="s">
        <v>8042</v>
      </c>
    </row>
    <row r="425" spans="1:2" ht="15">
      <c r="A425" s="79" t="s">
        <v>1156</v>
      </c>
      <c r="B425" s="78" t="s">
        <v>8042</v>
      </c>
    </row>
    <row r="426" spans="1:2" ht="15">
      <c r="A426" s="79" t="s">
        <v>1157</v>
      </c>
      <c r="B426" s="78" t="s">
        <v>8042</v>
      </c>
    </row>
    <row r="427" spans="1:2" ht="15">
      <c r="A427" s="79" t="s">
        <v>696</v>
      </c>
      <c r="B427" s="78" t="s">
        <v>8042</v>
      </c>
    </row>
    <row r="428" spans="1:2" ht="15">
      <c r="A428" s="79" t="s">
        <v>1158</v>
      </c>
      <c r="B428" s="78" t="s">
        <v>8042</v>
      </c>
    </row>
    <row r="429" spans="1:2" ht="15">
      <c r="A429" s="79" t="s">
        <v>1159</v>
      </c>
      <c r="B429" s="78" t="s">
        <v>8042</v>
      </c>
    </row>
    <row r="430" spans="1:2" ht="15">
      <c r="A430" s="79" t="s">
        <v>1160</v>
      </c>
      <c r="B430" s="78" t="s">
        <v>8042</v>
      </c>
    </row>
    <row r="431" spans="1:2" ht="15">
      <c r="A431" s="79" t="s">
        <v>1161</v>
      </c>
      <c r="B431" s="78" t="s">
        <v>8042</v>
      </c>
    </row>
    <row r="432" spans="1:2" ht="15">
      <c r="A432" s="79" t="s">
        <v>1162</v>
      </c>
      <c r="B432" s="78" t="s">
        <v>8042</v>
      </c>
    </row>
    <row r="433" spans="1:2" ht="15">
      <c r="A433" s="79" t="s">
        <v>1163</v>
      </c>
      <c r="B433" s="78" t="s">
        <v>8042</v>
      </c>
    </row>
    <row r="434" spans="1:2" ht="15">
      <c r="A434" s="79" t="s">
        <v>1164</v>
      </c>
      <c r="B434" s="78" t="s">
        <v>8042</v>
      </c>
    </row>
    <row r="435" spans="1:2" ht="15">
      <c r="A435" s="79" t="s">
        <v>1165</v>
      </c>
      <c r="B435" s="78" t="s">
        <v>8042</v>
      </c>
    </row>
    <row r="436" spans="1:2" ht="15">
      <c r="A436" s="79" t="s">
        <v>1166</v>
      </c>
      <c r="B436" s="78" t="s">
        <v>8042</v>
      </c>
    </row>
    <row r="437" spans="1:2" ht="15">
      <c r="A437" s="79" t="s">
        <v>1167</v>
      </c>
      <c r="B437" s="78" t="s">
        <v>8042</v>
      </c>
    </row>
    <row r="438" spans="1:2" ht="15">
      <c r="A438" s="79" t="s">
        <v>1168</v>
      </c>
      <c r="B438" s="78" t="s">
        <v>8042</v>
      </c>
    </row>
    <row r="439" spans="1:2" ht="15">
      <c r="A439" s="79" t="s">
        <v>1169</v>
      </c>
      <c r="B439" s="78" t="s">
        <v>8042</v>
      </c>
    </row>
    <row r="440" spans="1:2" ht="15">
      <c r="A440" s="79" t="s">
        <v>1170</v>
      </c>
      <c r="B440" s="78" t="s">
        <v>8042</v>
      </c>
    </row>
    <row r="441" spans="1:2" ht="15">
      <c r="A441" s="79" t="s">
        <v>1171</v>
      </c>
      <c r="B441" s="78" t="s">
        <v>8042</v>
      </c>
    </row>
    <row r="442" spans="1:2" ht="15">
      <c r="A442" s="79" t="s">
        <v>1172</v>
      </c>
      <c r="B442" s="78" t="s">
        <v>8042</v>
      </c>
    </row>
    <row r="443" spans="1:2" ht="15">
      <c r="A443" s="79" t="s">
        <v>1173</v>
      </c>
      <c r="B443" s="78" t="s">
        <v>8042</v>
      </c>
    </row>
    <row r="444" spans="1:2" ht="15">
      <c r="A444" s="79" t="s">
        <v>1174</v>
      </c>
      <c r="B444" s="78" t="s">
        <v>8042</v>
      </c>
    </row>
    <row r="445" spans="1:2" ht="15">
      <c r="A445" s="79" t="s">
        <v>1175</v>
      </c>
      <c r="B445" s="78" t="s">
        <v>8042</v>
      </c>
    </row>
    <row r="446" spans="1:2" ht="15">
      <c r="A446" s="79" t="s">
        <v>1176</v>
      </c>
      <c r="B446" s="78" t="s">
        <v>8042</v>
      </c>
    </row>
    <row r="447" spans="1:2" ht="15">
      <c r="A447" s="79" t="s">
        <v>1177</v>
      </c>
      <c r="B447" s="78" t="s">
        <v>8042</v>
      </c>
    </row>
    <row r="448" spans="1:2" ht="15">
      <c r="A448" s="79" t="s">
        <v>1178</v>
      </c>
      <c r="B448" s="78" t="s">
        <v>8042</v>
      </c>
    </row>
    <row r="449" spans="1:2" ht="15">
      <c r="A449" s="79" t="s">
        <v>1179</v>
      </c>
      <c r="B449" s="78" t="s">
        <v>8042</v>
      </c>
    </row>
    <row r="450" spans="1:2" ht="15">
      <c r="A450" s="79" t="s">
        <v>1180</v>
      </c>
      <c r="B450" s="78" t="s">
        <v>8042</v>
      </c>
    </row>
    <row r="451" spans="1:2" ht="15">
      <c r="A451" s="79" t="s">
        <v>1181</v>
      </c>
      <c r="B451" s="78" t="s">
        <v>8042</v>
      </c>
    </row>
    <row r="452" spans="1:2" ht="15">
      <c r="A452" s="79" t="s">
        <v>1182</v>
      </c>
      <c r="B452" s="78" t="s">
        <v>8042</v>
      </c>
    </row>
    <row r="453" spans="1:2" ht="15">
      <c r="A453" s="79" t="s">
        <v>1183</v>
      </c>
      <c r="B453" s="78" t="s">
        <v>8042</v>
      </c>
    </row>
    <row r="454" spans="1:2" ht="15">
      <c r="A454" s="79" t="s">
        <v>1184</v>
      </c>
      <c r="B454" s="78" t="s">
        <v>8042</v>
      </c>
    </row>
    <row r="455" spans="1:2" ht="15">
      <c r="A455" s="79" t="s">
        <v>1185</v>
      </c>
      <c r="B455" s="78" t="s">
        <v>8042</v>
      </c>
    </row>
    <row r="456" spans="1:2" ht="15">
      <c r="A456" s="79" t="s">
        <v>1186</v>
      </c>
      <c r="B456" s="78" t="s">
        <v>8042</v>
      </c>
    </row>
    <row r="457" spans="1:2" ht="15">
      <c r="A457" s="79" t="s">
        <v>1187</v>
      </c>
      <c r="B457" s="78" t="s">
        <v>8042</v>
      </c>
    </row>
    <row r="458" spans="1:2" ht="15">
      <c r="A458" s="79" t="s">
        <v>727</v>
      </c>
      <c r="B458" s="78" t="s">
        <v>8042</v>
      </c>
    </row>
    <row r="459" spans="1:2" ht="15">
      <c r="A459" s="79" t="s">
        <v>1188</v>
      </c>
      <c r="B459" s="78" t="s">
        <v>8042</v>
      </c>
    </row>
    <row r="460" spans="1:2" ht="15">
      <c r="A460" s="79" t="s">
        <v>1189</v>
      </c>
      <c r="B460" s="78" t="s">
        <v>8042</v>
      </c>
    </row>
    <row r="461" spans="1:2" ht="15">
      <c r="A461" s="79" t="s">
        <v>1190</v>
      </c>
      <c r="B461" s="78" t="s">
        <v>8042</v>
      </c>
    </row>
    <row r="462" spans="1:2" ht="15">
      <c r="A462" s="79" t="s">
        <v>1191</v>
      </c>
      <c r="B462" s="78" t="s">
        <v>8042</v>
      </c>
    </row>
    <row r="463" spans="1:2" ht="15">
      <c r="A463" s="79" t="s">
        <v>1192</v>
      </c>
      <c r="B463" s="78" t="s">
        <v>8042</v>
      </c>
    </row>
    <row r="464" spans="1:2" ht="15">
      <c r="A464" s="79" t="s">
        <v>1193</v>
      </c>
      <c r="B464" s="78" t="s">
        <v>8042</v>
      </c>
    </row>
    <row r="465" spans="1:2" ht="15">
      <c r="A465" s="79" t="s">
        <v>1194</v>
      </c>
      <c r="B465" s="78" t="s">
        <v>8042</v>
      </c>
    </row>
    <row r="466" spans="1:2" ht="15">
      <c r="A466" s="79" t="s">
        <v>1195</v>
      </c>
      <c r="B466" s="78" t="s">
        <v>8042</v>
      </c>
    </row>
    <row r="467" spans="1:2" ht="15">
      <c r="A467" s="79" t="s">
        <v>1196</v>
      </c>
      <c r="B467" s="78" t="s">
        <v>8042</v>
      </c>
    </row>
    <row r="468" spans="1:2" ht="15">
      <c r="A468" s="79" t="s">
        <v>1197</v>
      </c>
      <c r="B468" s="78" t="s">
        <v>8042</v>
      </c>
    </row>
    <row r="469" spans="1:2" ht="15">
      <c r="A469" s="79" t="s">
        <v>1198</v>
      </c>
      <c r="B469" s="78" t="s">
        <v>8042</v>
      </c>
    </row>
    <row r="470" spans="1:2" ht="15">
      <c r="A470" s="79" t="s">
        <v>1199</v>
      </c>
      <c r="B470" s="78" t="s">
        <v>8042</v>
      </c>
    </row>
    <row r="471" spans="1:2" ht="15">
      <c r="A471" s="79" t="s">
        <v>1200</v>
      </c>
      <c r="B471" s="78" t="s">
        <v>8042</v>
      </c>
    </row>
    <row r="472" spans="1:2" ht="15">
      <c r="A472" s="79" t="s">
        <v>1201</v>
      </c>
      <c r="B472" s="78" t="s">
        <v>8042</v>
      </c>
    </row>
    <row r="473" spans="1:2" ht="15">
      <c r="A473" s="79" t="s">
        <v>1202</v>
      </c>
      <c r="B473" s="78" t="s">
        <v>8042</v>
      </c>
    </row>
    <row r="474" spans="1:2" ht="15">
      <c r="A474" s="79" t="s">
        <v>1203</v>
      </c>
      <c r="B474" s="78" t="s">
        <v>8042</v>
      </c>
    </row>
    <row r="475" spans="1:2" ht="15">
      <c r="A475" s="79" t="s">
        <v>1204</v>
      </c>
      <c r="B475" s="78" t="s">
        <v>8042</v>
      </c>
    </row>
    <row r="476" spans="1:2" ht="15">
      <c r="A476" s="79" t="s">
        <v>1205</v>
      </c>
      <c r="B476" s="78" t="s">
        <v>8042</v>
      </c>
    </row>
    <row r="477" spans="1:2" ht="15">
      <c r="A477" s="79" t="s">
        <v>1206</v>
      </c>
      <c r="B477" s="78" t="s">
        <v>8042</v>
      </c>
    </row>
    <row r="478" spans="1:2" ht="15">
      <c r="A478" s="79" t="s">
        <v>1207</v>
      </c>
      <c r="B478" s="78" t="s">
        <v>8042</v>
      </c>
    </row>
    <row r="479" spans="1:2" ht="15">
      <c r="A479" s="79" t="s">
        <v>1208</v>
      </c>
      <c r="B479" s="78" t="s">
        <v>8042</v>
      </c>
    </row>
    <row r="480" spans="1:2" ht="15">
      <c r="A480" s="79" t="s">
        <v>1209</v>
      </c>
      <c r="B480" s="78" t="s">
        <v>8042</v>
      </c>
    </row>
    <row r="481" spans="1:2" ht="15">
      <c r="A481" s="79" t="s">
        <v>1210</v>
      </c>
      <c r="B481" s="78" t="s">
        <v>8042</v>
      </c>
    </row>
    <row r="482" spans="1:2" ht="15">
      <c r="A482" s="79" t="s">
        <v>1211</v>
      </c>
      <c r="B482" s="78" t="s">
        <v>8042</v>
      </c>
    </row>
    <row r="483" spans="1:2" ht="15">
      <c r="A483" s="79" t="s">
        <v>1212</v>
      </c>
      <c r="B483" s="78" t="s">
        <v>8042</v>
      </c>
    </row>
    <row r="484" spans="1:2" ht="15">
      <c r="A484" s="79" t="s">
        <v>1213</v>
      </c>
      <c r="B484" s="78" t="s">
        <v>8042</v>
      </c>
    </row>
    <row r="485" spans="1:2" ht="15">
      <c r="A485" s="79" t="s">
        <v>1214</v>
      </c>
      <c r="B485" s="78" t="s">
        <v>8042</v>
      </c>
    </row>
    <row r="486" spans="1:2" ht="15">
      <c r="A486" s="79" t="s">
        <v>1215</v>
      </c>
      <c r="B486" s="78" t="s">
        <v>8042</v>
      </c>
    </row>
    <row r="487" spans="1:2" ht="15">
      <c r="A487" s="79" t="s">
        <v>1216</v>
      </c>
      <c r="B487" s="78" t="s">
        <v>8042</v>
      </c>
    </row>
    <row r="488" spans="1:2" ht="15">
      <c r="A488" s="79" t="s">
        <v>1217</v>
      </c>
      <c r="B488" s="78" t="s">
        <v>8042</v>
      </c>
    </row>
    <row r="489" spans="1:2" ht="15">
      <c r="A489" s="79" t="s">
        <v>1218</v>
      </c>
      <c r="B489" s="78" t="s">
        <v>8042</v>
      </c>
    </row>
    <row r="490" spans="1:2" ht="15">
      <c r="A490" s="79" t="s">
        <v>1219</v>
      </c>
      <c r="B490" s="78" t="s">
        <v>8042</v>
      </c>
    </row>
    <row r="491" spans="1:2" ht="15">
      <c r="A491" s="79" t="s">
        <v>1220</v>
      </c>
      <c r="B491" s="78" t="s">
        <v>8042</v>
      </c>
    </row>
    <row r="492" spans="1:2" ht="15">
      <c r="A492" s="79" t="s">
        <v>1221</v>
      </c>
      <c r="B492" s="78" t="s">
        <v>8042</v>
      </c>
    </row>
    <row r="493" spans="1:2" ht="15">
      <c r="A493" s="79" t="s">
        <v>1222</v>
      </c>
      <c r="B493" s="78" t="s">
        <v>8042</v>
      </c>
    </row>
    <row r="494" spans="1:2" ht="15">
      <c r="A494" s="79" t="s">
        <v>1223</v>
      </c>
      <c r="B494" s="78" t="s">
        <v>8042</v>
      </c>
    </row>
    <row r="495" spans="1:2" ht="15">
      <c r="A495" s="79" t="s">
        <v>1224</v>
      </c>
      <c r="B495" s="78" t="s">
        <v>8042</v>
      </c>
    </row>
    <row r="496" spans="1:2" ht="15">
      <c r="A496" s="79" t="s">
        <v>1225</v>
      </c>
      <c r="B496" s="78" t="s">
        <v>8042</v>
      </c>
    </row>
    <row r="497" spans="1:2" ht="15">
      <c r="A497" s="79" t="s">
        <v>1226</v>
      </c>
      <c r="B497" s="78" t="s">
        <v>8042</v>
      </c>
    </row>
    <row r="498" spans="1:2" ht="15">
      <c r="A498" s="79" t="s">
        <v>1227</v>
      </c>
      <c r="B498" s="78" t="s">
        <v>8042</v>
      </c>
    </row>
    <row r="499" spans="1:2" ht="15">
      <c r="A499" s="79" t="s">
        <v>1228</v>
      </c>
      <c r="B499" s="78" t="s">
        <v>8042</v>
      </c>
    </row>
    <row r="500" spans="1:2" ht="15">
      <c r="A500" s="79" t="s">
        <v>1229</v>
      </c>
      <c r="B500" s="78" t="s">
        <v>8042</v>
      </c>
    </row>
    <row r="501" spans="1:2" ht="15">
      <c r="A501" s="79" t="s">
        <v>1230</v>
      </c>
      <c r="B501" s="78" t="s">
        <v>8042</v>
      </c>
    </row>
    <row r="502" spans="1:2" ht="15">
      <c r="A502" s="79" t="s">
        <v>1231</v>
      </c>
      <c r="B502" s="78" t="s">
        <v>8042</v>
      </c>
    </row>
    <row r="503" spans="1:2" ht="15">
      <c r="A503" s="79" t="s">
        <v>1232</v>
      </c>
      <c r="B503" s="78" t="s">
        <v>8042</v>
      </c>
    </row>
    <row r="504" spans="1:2" ht="15">
      <c r="A504" s="79" t="s">
        <v>1233</v>
      </c>
      <c r="B504" s="78" t="s">
        <v>8042</v>
      </c>
    </row>
    <row r="505" spans="1:2" ht="15">
      <c r="A505" s="79" t="s">
        <v>1234</v>
      </c>
      <c r="B505" s="78" t="s">
        <v>8042</v>
      </c>
    </row>
    <row r="506" spans="1:2" ht="15">
      <c r="A506" s="79" t="s">
        <v>1235</v>
      </c>
      <c r="B506" s="78" t="s">
        <v>8042</v>
      </c>
    </row>
    <row r="507" spans="1:2" ht="15">
      <c r="A507" s="79" t="s">
        <v>1236</v>
      </c>
      <c r="B507" s="78" t="s">
        <v>8042</v>
      </c>
    </row>
    <row r="508" spans="1:2" ht="15">
      <c r="A508" s="79" t="s">
        <v>1237</v>
      </c>
      <c r="B508" s="78" t="s">
        <v>8042</v>
      </c>
    </row>
    <row r="509" spans="1:2" ht="15">
      <c r="A509" s="79" t="s">
        <v>1238</v>
      </c>
      <c r="B509" s="78" t="s">
        <v>8042</v>
      </c>
    </row>
    <row r="510" spans="1:2" ht="15">
      <c r="A510" s="79" t="s">
        <v>1239</v>
      </c>
      <c r="B510" s="78" t="s">
        <v>8042</v>
      </c>
    </row>
    <row r="511" spans="1:2" ht="15">
      <c r="A511" s="79" t="s">
        <v>1240</v>
      </c>
      <c r="B511" s="78" t="s">
        <v>8042</v>
      </c>
    </row>
    <row r="512" spans="1:2" ht="15">
      <c r="A512" s="79" t="s">
        <v>1241</v>
      </c>
      <c r="B512" s="78" t="s">
        <v>8042</v>
      </c>
    </row>
    <row r="513" spans="1:2" ht="15">
      <c r="A513" s="79" t="s">
        <v>1242</v>
      </c>
      <c r="B513" s="78" t="s">
        <v>8042</v>
      </c>
    </row>
    <row r="514" spans="1:2" ht="15">
      <c r="A514" s="79" t="s">
        <v>1243</v>
      </c>
      <c r="B514" s="78" t="s">
        <v>8042</v>
      </c>
    </row>
    <row r="515" spans="1:2" ht="15">
      <c r="A515" s="79" t="s">
        <v>1244</v>
      </c>
      <c r="B515" s="78" t="s">
        <v>8042</v>
      </c>
    </row>
    <row r="516" spans="1:2" ht="15">
      <c r="A516" s="79" t="s">
        <v>1245</v>
      </c>
      <c r="B516" s="78" t="s">
        <v>8042</v>
      </c>
    </row>
    <row r="517" spans="1:2" ht="15">
      <c r="A517" s="79" t="s">
        <v>1246</v>
      </c>
      <c r="B517" s="78" t="s">
        <v>8042</v>
      </c>
    </row>
    <row r="518" spans="1:2" ht="15">
      <c r="A518" s="79" t="s">
        <v>1247</v>
      </c>
      <c r="B518" s="78" t="s">
        <v>8042</v>
      </c>
    </row>
    <row r="519" spans="1:2" ht="15">
      <c r="A519" s="79" t="s">
        <v>1248</v>
      </c>
      <c r="B519" s="78" t="s">
        <v>8042</v>
      </c>
    </row>
    <row r="520" spans="1:2" ht="15">
      <c r="A520" s="79" t="s">
        <v>1249</v>
      </c>
      <c r="B520" s="78" t="s">
        <v>8042</v>
      </c>
    </row>
    <row r="521" spans="1:2" ht="15">
      <c r="A521" s="79" t="s">
        <v>1250</v>
      </c>
      <c r="B521" s="78" t="s">
        <v>8042</v>
      </c>
    </row>
    <row r="522" spans="1:2" ht="15">
      <c r="A522" s="79" t="s">
        <v>1251</v>
      </c>
      <c r="B522" s="78" t="s">
        <v>8042</v>
      </c>
    </row>
    <row r="523" spans="1:2" ht="15">
      <c r="A523" s="79" t="s">
        <v>1252</v>
      </c>
      <c r="B523" s="78" t="s">
        <v>8042</v>
      </c>
    </row>
    <row r="524" spans="1:2" ht="15">
      <c r="A524" s="79" t="s">
        <v>1253</v>
      </c>
      <c r="B524" s="78" t="s">
        <v>8042</v>
      </c>
    </row>
    <row r="525" spans="1:2" ht="15">
      <c r="A525" s="79" t="s">
        <v>1254</v>
      </c>
      <c r="B525" s="78" t="s">
        <v>8042</v>
      </c>
    </row>
    <row r="526" spans="1:2" ht="15">
      <c r="A526" s="79" t="s">
        <v>745</v>
      </c>
      <c r="B526" s="78" t="s">
        <v>8042</v>
      </c>
    </row>
    <row r="527" spans="1:2" ht="15">
      <c r="A527" s="79" t="s">
        <v>1255</v>
      </c>
      <c r="B527" s="78" t="s">
        <v>8042</v>
      </c>
    </row>
    <row r="528" spans="1:2" ht="15">
      <c r="A528" s="79" t="s">
        <v>1256</v>
      </c>
      <c r="B528" s="78" t="s">
        <v>8042</v>
      </c>
    </row>
    <row r="529" spans="1:2" ht="15">
      <c r="A529" s="79" t="s">
        <v>1257</v>
      </c>
      <c r="B529" s="78" t="s">
        <v>8042</v>
      </c>
    </row>
    <row r="530" spans="1:2" ht="15">
      <c r="A530" s="79" t="s">
        <v>1258</v>
      </c>
      <c r="B530" s="78" t="s">
        <v>8042</v>
      </c>
    </row>
    <row r="531" spans="1:2" ht="15">
      <c r="A531" s="79" t="s">
        <v>1259</v>
      </c>
      <c r="B531" s="78" t="s">
        <v>8043</v>
      </c>
    </row>
    <row r="532" spans="1:2" ht="15">
      <c r="A532" s="79" t="s">
        <v>1260</v>
      </c>
      <c r="B532" s="78" t="s">
        <v>8043</v>
      </c>
    </row>
    <row r="533" spans="1:2" ht="15">
      <c r="A533" s="79" t="s">
        <v>1261</v>
      </c>
      <c r="B533" s="78" t="s">
        <v>8043</v>
      </c>
    </row>
    <row r="534" spans="1:2" ht="15">
      <c r="A534" s="79" t="s">
        <v>1262</v>
      </c>
      <c r="B534" s="78" t="s">
        <v>8043</v>
      </c>
    </row>
    <row r="535" spans="1:2" ht="15">
      <c r="A535" s="79" t="s">
        <v>1263</v>
      </c>
      <c r="B535" s="78" t="s">
        <v>8043</v>
      </c>
    </row>
    <row r="536" spans="1:2" ht="15">
      <c r="A536" s="79" t="s">
        <v>1264</v>
      </c>
      <c r="B536" s="78" t="s">
        <v>8043</v>
      </c>
    </row>
    <row r="537" spans="1:2" ht="15">
      <c r="A537" s="79" t="s">
        <v>1265</v>
      </c>
      <c r="B537" s="78" t="s">
        <v>8043</v>
      </c>
    </row>
    <row r="538" spans="1:2" ht="15">
      <c r="A538" s="79" t="s">
        <v>1266</v>
      </c>
      <c r="B538" s="78" t="s">
        <v>8043</v>
      </c>
    </row>
    <row r="539" spans="1:2" ht="15">
      <c r="A539" s="79" t="s">
        <v>1267</v>
      </c>
      <c r="B539" s="78" t="s">
        <v>8043</v>
      </c>
    </row>
    <row r="540" spans="1:2" ht="15">
      <c r="A540" s="79" t="s">
        <v>1268</v>
      </c>
      <c r="B540" s="78" t="s">
        <v>8043</v>
      </c>
    </row>
    <row r="541" spans="1:2" ht="15">
      <c r="A541" s="79" t="s">
        <v>1269</v>
      </c>
      <c r="B541" s="78" t="s">
        <v>8043</v>
      </c>
    </row>
    <row r="542" spans="1:2" ht="15">
      <c r="A542" s="79" t="s">
        <v>1270</v>
      </c>
      <c r="B542" s="78" t="s">
        <v>8043</v>
      </c>
    </row>
    <row r="543" spans="1:2" ht="15">
      <c r="A543" s="79" t="s">
        <v>1271</v>
      </c>
      <c r="B543" s="78" t="s">
        <v>8043</v>
      </c>
    </row>
    <row r="544" spans="1:2" ht="15">
      <c r="A544" s="79" t="s">
        <v>1272</v>
      </c>
      <c r="B544" s="78" t="s">
        <v>8043</v>
      </c>
    </row>
    <row r="545" spans="1:2" ht="15">
      <c r="A545" s="79" t="s">
        <v>1273</v>
      </c>
      <c r="B545" s="78" t="s">
        <v>8043</v>
      </c>
    </row>
    <row r="546" spans="1:2" ht="15">
      <c r="A546" s="79" t="s">
        <v>1274</v>
      </c>
      <c r="B546" s="78" t="s">
        <v>8043</v>
      </c>
    </row>
    <row r="547" spans="1:2" ht="15">
      <c r="A547" s="79" t="s">
        <v>1275</v>
      </c>
      <c r="B547" s="78" t="s">
        <v>8043</v>
      </c>
    </row>
    <row r="548" spans="1:2" ht="15">
      <c r="A548" s="79" t="s">
        <v>1276</v>
      </c>
      <c r="B548" s="78" t="s">
        <v>8043</v>
      </c>
    </row>
    <row r="549" spans="1:2" ht="15">
      <c r="A549" s="79" t="s">
        <v>1277</v>
      </c>
      <c r="B549" s="78" t="s">
        <v>8043</v>
      </c>
    </row>
    <row r="550" spans="1:2" ht="15">
      <c r="A550" s="79" t="s">
        <v>1278</v>
      </c>
      <c r="B550" s="78" t="s">
        <v>8043</v>
      </c>
    </row>
    <row r="551" spans="1:2" ht="15">
      <c r="A551" s="79" t="s">
        <v>1279</v>
      </c>
      <c r="B551" s="78" t="s">
        <v>8043</v>
      </c>
    </row>
    <row r="552" spans="1:2" ht="15">
      <c r="A552" s="79" t="s">
        <v>1280</v>
      </c>
      <c r="B552" s="78" t="s">
        <v>8043</v>
      </c>
    </row>
    <row r="553" spans="1:2" ht="15">
      <c r="A553" s="79" t="s">
        <v>1281</v>
      </c>
      <c r="B553" s="78" t="s">
        <v>8043</v>
      </c>
    </row>
    <row r="554" spans="1:2" ht="15">
      <c r="A554" s="79" t="s">
        <v>1282</v>
      </c>
      <c r="B554" s="78" t="s">
        <v>8043</v>
      </c>
    </row>
    <row r="555" spans="1:2" ht="15">
      <c r="A555" s="79" t="s">
        <v>1283</v>
      </c>
      <c r="B555" s="78" t="s">
        <v>8043</v>
      </c>
    </row>
    <row r="556" spans="1:2" ht="15">
      <c r="A556" s="79" t="s">
        <v>1284</v>
      </c>
      <c r="B556" s="78" t="s">
        <v>8043</v>
      </c>
    </row>
    <row r="557" spans="1:2" ht="15">
      <c r="A557" s="79" t="s">
        <v>1285</v>
      </c>
      <c r="B557" s="78" t="s">
        <v>8043</v>
      </c>
    </row>
    <row r="558" spans="1:2" ht="15">
      <c r="A558" s="79" t="s">
        <v>1286</v>
      </c>
      <c r="B558" s="78" t="s">
        <v>8043</v>
      </c>
    </row>
    <row r="559" spans="1:2" ht="15">
      <c r="A559" s="79" t="s">
        <v>1287</v>
      </c>
      <c r="B559" s="78" t="s">
        <v>8043</v>
      </c>
    </row>
    <row r="560" spans="1:2" ht="15">
      <c r="A560" s="79" t="s">
        <v>1288</v>
      </c>
      <c r="B560" s="78" t="s">
        <v>8043</v>
      </c>
    </row>
    <row r="561" spans="1:2" ht="15">
      <c r="A561" s="79" t="s">
        <v>1289</v>
      </c>
      <c r="B561" s="78" t="s">
        <v>8043</v>
      </c>
    </row>
    <row r="562" spans="1:2" ht="15">
      <c r="A562" s="79" t="s">
        <v>1290</v>
      </c>
      <c r="B562" s="78" t="s">
        <v>8043</v>
      </c>
    </row>
    <row r="563" spans="1:2" ht="15">
      <c r="A563" s="79" t="s">
        <v>1291</v>
      </c>
      <c r="B563" s="78" t="s">
        <v>8043</v>
      </c>
    </row>
    <row r="564" spans="1:2" ht="15">
      <c r="A564" s="79" t="s">
        <v>1292</v>
      </c>
      <c r="B564" s="78" t="s">
        <v>8043</v>
      </c>
    </row>
    <row r="565" spans="1:2" ht="15">
      <c r="A565" s="79" t="s">
        <v>1293</v>
      </c>
      <c r="B565" s="78" t="s">
        <v>8043</v>
      </c>
    </row>
    <row r="566" spans="1:2" ht="15">
      <c r="A566" s="79" t="s">
        <v>1294</v>
      </c>
      <c r="B566" s="78" t="s">
        <v>8043</v>
      </c>
    </row>
    <row r="567" spans="1:2" ht="15">
      <c r="A567" s="79" t="s">
        <v>1295</v>
      </c>
      <c r="B567" s="78" t="s">
        <v>8043</v>
      </c>
    </row>
    <row r="568" spans="1:2" ht="15">
      <c r="A568" s="79" t="s">
        <v>1296</v>
      </c>
      <c r="B568" s="78" t="s">
        <v>8043</v>
      </c>
    </row>
    <row r="569" spans="1:2" ht="15">
      <c r="A569" s="79" t="s">
        <v>1297</v>
      </c>
      <c r="B569" s="78" t="s">
        <v>8043</v>
      </c>
    </row>
    <row r="570" spans="1:2" ht="15">
      <c r="A570" s="79" t="s">
        <v>1298</v>
      </c>
      <c r="B570" s="78" t="s">
        <v>8043</v>
      </c>
    </row>
    <row r="571" spans="1:2" ht="15">
      <c r="A571" s="79" t="s">
        <v>1299</v>
      </c>
      <c r="B571" s="78" t="s">
        <v>8043</v>
      </c>
    </row>
    <row r="572" spans="1:2" ht="15">
      <c r="A572" s="79" t="s">
        <v>1300</v>
      </c>
      <c r="B572" s="78" t="s">
        <v>8043</v>
      </c>
    </row>
    <row r="573" spans="1:2" ht="15">
      <c r="A573" s="79" t="s">
        <v>1301</v>
      </c>
      <c r="B573" s="78" t="s">
        <v>8043</v>
      </c>
    </row>
    <row r="574" spans="1:2" ht="15">
      <c r="A574" s="79" t="s">
        <v>1302</v>
      </c>
      <c r="B574" s="78" t="s">
        <v>8043</v>
      </c>
    </row>
    <row r="575" spans="1:2" ht="15">
      <c r="A575" s="79" t="s">
        <v>1303</v>
      </c>
      <c r="B575" s="78" t="s">
        <v>8043</v>
      </c>
    </row>
    <row r="576" spans="1:2" ht="15">
      <c r="A576" s="79" t="s">
        <v>1304</v>
      </c>
      <c r="B576" s="78" t="s">
        <v>8043</v>
      </c>
    </row>
    <row r="577" spans="1:2" ht="15">
      <c r="A577" s="79" t="s">
        <v>1305</v>
      </c>
      <c r="B577" s="78" t="s">
        <v>8043</v>
      </c>
    </row>
    <row r="578" spans="1:2" ht="15">
      <c r="A578" s="79" t="s">
        <v>1306</v>
      </c>
      <c r="B578" s="78" t="s">
        <v>8043</v>
      </c>
    </row>
    <row r="579" spans="1:2" ht="15">
      <c r="A579" s="79" t="s">
        <v>1307</v>
      </c>
      <c r="B579" s="78" t="s">
        <v>8043</v>
      </c>
    </row>
    <row r="580" spans="1:2" ht="15">
      <c r="A580" s="79" t="s">
        <v>1308</v>
      </c>
      <c r="B580" s="78" t="s">
        <v>8043</v>
      </c>
    </row>
    <row r="581" spans="1:2" ht="15">
      <c r="A581" s="79" t="s">
        <v>1309</v>
      </c>
      <c r="B581" s="78" t="s">
        <v>8043</v>
      </c>
    </row>
    <row r="582" spans="1:2" ht="15">
      <c r="A582" s="79" t="s">
        <v>1310</v>
      </c>
      <c r="B582" s="78" t="s">
        <v>8043</v>
      </c>
    </row>
    <row r="583" spans="1:2" ht="15">
      <c r="A583" s="79" t="s">
        <v>1311</v>
      </c>
      <c r="B583" s="78" t="s">
        <v>8043</v>
      </c>
    </row>
    <row r="584" spans="1:2" ht="15">
      <c r="A584" s="79" t="s">
        <v>1312</v>
      </c>
      <c r="B584" s="78" t="s">
        <v>8043</v>
      </c>
    </row>
    <row r="585" spans="1:2" ht="15">
      <c r="A585" s="79" t="s">
        <v>1313</v>
      </c>
      <c r="B585" s="78" t="s">
        <v>8043</v>
      </c>
    </row>
    <row r="586" spans="1:2" ht="15">
      <c r="A586" s="79" t="s">
        <v>1314</v>
      </c>
      <c r="B586" s="78" t="s">
        <v>8043</v>
      </c>
    </row>
    <row r="587" spans="1:2" ht="15">
      <c r="A587" s="79" t="s">
        <v>1315</v>
      </c>
      <c r="B587" s="78" t="s">
        <v>8043</v>
      </c>
    </row>
    <row r="588" spans="1:2" ht="15">
      <c r="A588" s="79" t="s">
        <v>1316</v>
      </c>
      <c r="B588" s="78" t="s">
        <v>8043</v>
      </c>
    </row>
    <row r="589" spans="1:2" ht="15">
      <c r="A589" s="79" t="s">
        <v>1317</v>
      </c>
      <c r="B589" s="78" t="s">
        <v>8043</v>
      </c>
    </row>
    <row r="590" spans="1:2" ht="15">
      <c r="A590" s="79" t="s">
        <v>1318</v>
      </c>
      <c r="B590" s="78" t="s">
        <v>8043</v>
      </c>
    </row>
    <row r="591" spans="1:2" ht="15">
      <c r="A591" s="79" t="s">
        <v>1319</v>
      </c>
      <c r="B591" s="78" t="s">
        <v>8043</v>
      </c>
    </row>
    <row r="592" spans="1:2" ht="15">
      <c r="A592" s="79" t="s">
        <v>1320</v>
      </c>
      <c r="B592" s="78" t="s">
        <v>8043</v>
      </c>
    </row>
    <row r="593" spans="1:2" ht="15">
      <c r="A593" s="79" t="s">
        <v>1321</v>
      </c>
      <c r="B593" s="78" t="s">
        <v>8043</v>
      </c>
    </row>
    <row r="594" spans="1:2" ht="15">
      <c r="A594" s="79" t="s">
        <v>1322</v>
      </c>
      <c r="B594" s="78" t="s">
        <v>8043</v>
      </c>
    </row>
    <row r="595" spans="1:2" ht="15">
      <c r="A595" s="79" t="s">
        <v>1323</v>
      </c>
      <c r="B595" s="78" t="s">
        <v>8043</v>
      </c>
    </row>
    <row r="596" spans="1:2" ht="15">
      <c r="A596" s="79" t="s">
        <v>1324</v>
      </c>
      <c r="B596" s="78" t="s">
        <v>8043</v>
      </c>
    </row>
    <row r="597" spans="1:2" ht="15">
      <c r="A597" s="79" t="s">
        <v>1325</v>
      </c>
      <c r="B597" s="78" t="s">
        <v>8043</v>
      </c>
    </row>
    <row r="598" spans="1:2" ht="15">
      <c r="A598" s="79" t="s">
        <v>1326</v>
      </c>
      <c r="B598" s="78" t="s">
        <v>8043</v>
      </c>
    </row>
    <row r="599" spans="1:2" ht="15">
      <c r="A599" s="79" t="s">
        <v>1327</v>
      </c>
      <c r="B599" s="78" t="s">
        <v>8043</v>
      </c>
    </row>
    <row r="600" spans="1:2" ht="15">
      <c r="A600" s="79" t="s">
        <v>1328</v>
      </c>
      <c r="B600" s="78" t="s">
        <v>8043</v>
      </c>
    </row>
    <row r="601" spans="1:2" ht="15">
      <c r="A601" s="79" t="s">
        <v>1329</v>
      </c>
      <c r="B601" s="78" t="s">
        <v>8043</v>
      </c>
    </row>
    <row r="602" spans="1:2" ht="15">
      <c r="A602" s="79" t="s">
        <v>1330</v>
      </c>
      <c r="B602" s="78" t="s">
        <v>8043</v>
      </c>
    </row>
    <row r="603" spans="1:2" ht="15">
      <c r="A603" s="79" t="s">
        <v>1331</v>
      </c>
      <c r="B603" s="78" t="s">
        <v>8043</v>
      </c>
    </row>
    <row r="604" spans="1:2" ht="15">
      <c r="A604" s="79" t="s">
        <v>1332</v>
      </c>
      <c r="B604" s="78" t="s">
        <v>8043</v>
      </c>
    </row>
    <row r="605" spans="1:2" ht="15">
      <c r="A605" s="79" t="s">
        <v>1333</v>
      </c>
      <c r="B605" s="78" t="s">
        <v>8043</v>
      </c>
    </row>
    <row r="606" spans="1:2" ht="15">
      <c r="A606" s="79" t="s">
        <v>1334</v>
      </c>
      <c r="B606" s="78" t="s">
        <v>8043</v>
      </c>
    </row>
    <row r="607" spans="1:2" ht="15">
      <c r="A607" s="79" t="s">
        <v>1335</v>
      </c>
      <c r="B607" s="78" t="s">
        <v>8043</v>
      </c>
    </row>
    <row r="608" spans="1:2" ht="15">
      <c r="A608" s="79" t="s">
        <v>1336</v>
      </c>
      <c r="B608" s="78" t="s">
        <v>8043</v>
      </c>
    </row>
    <row r="609" spans="1:2" ht="15">
      <c r="A609" s="79" t="s">
        <v>1337</v>
      </c>
      <c r="B609" s="78" t="s">
        <v>8043</v>
      </c>
    </row>
    <row r="610" spans="1:2" ht="15">
      <c r="A610" s="79" t="s">
        <v>1338</v>
      </c>
      <c r="B610" s="78" t="s">
        <v>8043</v>
      </c>
    </row>
    <row r="611" spans="1:2" ht="15">
      <c r="A611" s="79" t="s">
        <v>1339</v>
      </c>
      <c r="B611" s="78" t="s">
        <v>8043</v>
      </c>
    </row>
    <row r="612" spans="1:2" ht="15">
      <c r="A612" s="79" t="s">
        <v>1340</v>
      </c>
      <c r="B612" s="78" t="s">
        <v>8043</v>
      </c>
    </row>
    <row r="613" spans="1:2" ht="15">
      <c r="A613" s="79" t="s">
        <v>1341</v>
      </c>
      <c r="B613" s="78" t="s">
        <v>8043</v>
      </c>
    </row>
    <row r="614" spans="1:2" ht="15">
      <c r="A614" s="79" t="s">
        <v>1342</v>
      </c>
      <c r="B614" s="78" t="s">
        <v>8043</v>
      </c>
    </row>
    <row r="615" spans="1:2" ht="15">
      <c r="A615" s="79" t="s">
        <v>1343</v>
      </c>
      <c r="B615" s="78" t="s">
        <v>8043</v>
      </c>
    </row>
    <row r="616" spans="1:2" ht="15">
      <c r="A616" s="79" t="s">
        <v>1344</v>
      </c>
      <c r="B616" s="78" t="s">
        <v>8043</v>
      </c>
    </row>
    <row r="617" spans="1:2" ht="15">
      <c r="A617" s="79" t="s">
        <v>1345</v>
      </c>
      <c r="B617" s="78" t="s">
        <v>8043</v>
      </c>
    </row>
    <row r="618" spans="1:2" ht="15">
      <c r="A618" s="79" t="s">
        <v>1346</v>
      </c>
      <c r="B618" s="78" t="s">
        <v>8043</v>
      </c>
    </row>
    <row r="619" spans="1:2" ht="15">
      <c r="A619" s="79" t="s">
        <v>1347</v>
      </c>
      <c r="B619" s="78" t="s">
        <v>8043</v>
      </c>
    </row>
    <row r="620" spans="1:2" ht="15">
      <c r="A620" s="79" t="s">
        <v>1348</v>
      </c>
      <c r="B620" s="78" t="s">
        <v>8043</v>
      </c>
    </row>
    <row r="621" spans="1:2" ht="15">
      <c r="A621" s="79" t="s">
        <v>1349</v>
      </c>
      <c r="B621" s="78" t="s">
        <v>8043</v>
      </c>
    </row>
    <row r="622" spans="1:2" ht="15">
      <c r="A622" s="79" t="s">
        <v>1350</v>
      </c>
      <c r="B622" s="78" t="s">
        <v>8043</v>
      </c>
    </row>
    <row r="623" spans="1:2" ht="15">
      <c r="A623" s="79" t="s">
        <v>1351</v>
      </c>
      <c r="B623" s="78" t="s">
        <v>8043</v>
      </c>
    </row>
    <row r="624" spans="1:2" ht="15">
      <c r="A624" s="79" t="s">
        <v>1352</v>
      </c>
      <c r="B624" s="78" t="s">
        <v>8043</v>
      </c>
    </row>
    <row r="625" spans="1:2" ht="15">
      <c r="A625" s="79" t="s">
        <v>1353</v>
      </c>
      <c r="B625" s="78" t="s">
        <v>8043</v>
      </c>
    </row>
    <row r="626" spans="1:2" ht="15">
      <c r="A626" s="79" t="s">
        <v>1354</v>
      </c>
      <c r="B626" s="78" t="s">
        <v>8043</v>
      </c>
    </row>
    <row r="627" spans="1:2" ht="15">
      <c r="A627" s="79" t="s">
        <v>1355</v>
      </c>
      <c r="B627" s="78" t="s">
        <v>8043</v>
      </c>
    </row>
    <row r="628" spans="1:2" ht="15">
      <c r="A628" s="79" t="s">
        <v>1356</v>
      </c>
      <c r="B628" s="78" t="s">
        <v>8043</v>
      </c>
    </row>
    <row r="629" spans="1:2" ht="15">
      <c r="A629" s="79" t="s">
        <v>1357</v>
      </c>
      <c r="B629" s="78" t="s">
        <v>8043</v>
      </c>
    </row>
    <row r="630" spans="1:2" ht="15">
      <c r="A630" s="79" t="s">
        <v>1358</v>
      </c>
      <c r="B630" s="78" t="s">
        <v>8043</v>
      </c>
    </row>
    <row r="631" spans="1:2" ht="15">
      <c r="A631" s="79" t="s">
        <v>1359</v>
      </c>
      <c r="B631" s="78" t="s">
        <v>8043</v>
      </c>
    </row>
    <row r="632" spans="1:2" ht="15">
      <c r="A632" s="79" t="s">
        <v>1360</v>
      </c>
      <c r="B632" s="78" t="s">
        <v>8043</v>
      </c>
    </row>
    <row r="633" spans="1:2" ht="15">
      <c r="A633" s="79" t="s">
        <v>1361</v>
      </c>
      <c r="B633" s="78" t="s">
        <v>8043</v>
      </c>
    </row>
    <row r="634" spans="1:2" ht="15">
      <c r="A634" s="79" t="s">
        <v>1362</v>
      </c>
      <c r="B634" s="78" t="s">
        <v>8043</v>
      </c>
    </row>
    <row r="635" spans="1:2" ht="15">
      <c r="A635" s="79" t="s">
        <v>1363</v>
      </c>
      <c r="B635" s="78" t="s">
        <v>8043</v>
      </c>
    </row>
    <row r="636" spans="1:2" ht="15">
      <c r="A636" s="79" t="s">
        <v>1364</v>
      </c>
      <c r="B636" s="78" t="s">
        <v>8043</v>
      </c>
    </row>
    <row r="637" spans="1:2" ht="15">
      <c r="A637" s="79" t="s">
        <v>1365</v>
      </c>
      <c r="B637" s="78" t="s">
        <v>8043</v>
      </c>
    </row>
    <row r="638" spans="1:2" ht="15">
      <c r="A638" s="79" t="s">
        <v>1366</v>
      </c>
      <c r="B638" s="78" t="s">
        <v>8043</v>
      </c>
    </row>
    <row r="639" spans="1:2" ht="15">
      <c r="A639" s="79" t="s">
        <v>1367</v>
      </c>
      <c r="B639" s="78" t="s">
        <v>8043</v>
      </c>
    </row>
    <row r="640" spans="1:2" ht="15">
      <c r="A640" s="79" t="s">
        <v>1368</v>
      </c>
      <c r="B640" s="78" t="s">
        <v>8043</v>
      </c>
    </row>
    <row r="641" spans="1:2" ht="15">
      <c r="A641" s="79" t="s">
        <v>1369</v>
      </c>
      <c r="B641" s="78" t="s">
        <v>8043</v>
      </c>
    </row>
    <row r="642" spans="1:2" ht="15">
      <c r="A642" s="79" t="s">
        <v>1370</v>
      </c>
      <c r="B642" s="78" t="s">
        <v>8043</v>
      </c>
    </row>
    <row r="643" spans="1:2" ht="15">
      <c r="A643" s="79" t="s">
        <v>1371</v>
      </c>
      <c r="B643" s="78" t="s">
        <v>8043</v>
      </c>
    </row>
    <row r="644" spans="1:2" ht="15">
      <c r="A644" s="79" t="s">
        <v>1372</v>
      </c>
      <c r="B644" s="78" t="s">
        <v>8043</v>
      </c>
    </row>
    <row r="645" spans="1:2" ht="15">
      <c r="A645" s="79" t="s">
        <v>1373</v>
      </c>
      <c r="B645" s="78" t="s">
        <v>8043</v>
      </c>
    </row>
    <row r="646" spans="1:2" ht="15">
      <c r="A646" s="79" t="s">
        <v>1374</v>
      </c>
      <c r="B646" s="78" t="s">
        <v>8043</v>
      </c>
    </row>
    <row r="647" spans="1:2" ht="15">
      <c r="A647" s="79" t="s">
        <v>1375</v>
      </c>
      <c r="B647" s="78" t="s">
        <v>8043</v>
      </c>
    </row>
    <row r="648" spans="1:2" ht="15">
      <c r="A648" s="79" t="s">
        <v>1376</v>
      </c>
      <c r="B648" s="78" t="s">
        <v>8043</v>
      </c>
    </row>
    <row r="649" spans="1:2" ht="15">
      <c r="A649" s="79" t="s">
        <v>1377</v>
      </c>
      <c r="B649" s="78" t="s">
        <v>8043</v>
      </c>
    </row>
    <row r="650" spans="1:2" ht="15">
      <c r="A650" s="79" t="s">
        <v>1378</v>
      </c>
      <c r="B650" s="78" t="s">
        <v>8043</v>
      </c>
    </row>
    <row r="651" spans="1:2" ht="15">
      <c r="A651" s="79" t="s">
        <v>1379</v>
      </c>
      <c r="B651" s="78" t="s">
        <v>8043</v>
      </c>
    </row>
    <row r="652" spans="1:2" ht="15">
      <c r="A652" s="79" t="s">
        <v>1380</v>
      </c>
      <c r="B652" s="78" t="s">
        <v>8043</v>
      </c>
    </row>
    <row r="653" spans="1:2" ht="15">
      <c r="A653" s="79" t="s">
        <v>1381</v>
      </c>
      <c r="B653" s="78" t="s">
        <v>8043</v>
      </c>
    </row>
    <row r="654" spans="1:2" ht="15">
      <c r="A654" s="79" t="s">
        <v>1382</v>
      </c>
      <c r="B654" s="78" t="s">
        <v>8043</v>
      </c>
    </row>
    <row r="655" spans="1:2" ht="15">
      <c r="A655" s="79" t="s">
        <v>1383</v>
      </c>
      <c r="B655" s="78" t="s">
        <v>8043</v>
      </c>
    </row>
    <row r="656" spans="1:2" ht="15">
      <c r="A656" s="79" t="s">
        <v>1384</v>
      </c>
      <c r="B656" s="78" t="s">
        <v>8043</v>
      </c>
    </row>
    <row r="657" spans="1:2" ht="15">
      <c r="A657" s="79" t="s">
        <v>1385</v>
      </c>
      <c r="B657" s="78" t="s">
        <v>8043</v>
      </c>
    </row>
    <row r="658" spans="1:2" ht="15">
      <c r="A658" s="79" t="s">
        <v>1386</v>
      </c>
      <c r="B658" s="78" t="s">
        <v>8043</v>
      </c>
    </row>
    <row r="659" spans="1:2" ht="15">
      <c r="A659" s="79" t="s">
        <v>1387</v>
      </c>
      <c r="B659" s="78" t="s">
        <v>8043</v>
      </c>
    </row>
    <row r="660" spans="1:2" ht="15">
      <c r="A660" s="79" t="s">
        <v>1388</v>
      </c>
      <c r="B660" s="78" t="s">
        <v>8043</v>
      </c>
    </row>
    <row r="661" spans="1:2" ht="15">
      <c r="A661" s="79" t="s">
        <v>1389</v>
      </c>
      <c r="B661" s="78" t="s">
        <v>8043</v>
      </c>
    </row>
    <row r="662" spans="1:2" ht="15">
      <c r="A662" s="79" t="s">
        <v>1390</v>
      </c>
      <c r="B662" s="78" t="s">
        <v>8043</v>
      </c>
    </row>
    <row r="663" spans="1:2" ht="15">
      <c r="A663" s="79" t="s">
        <v>1391</v>
      </c>
      <c r="B663" s="78" t="s">
        <v>8043</v>
      </c>
    </row>
    <row r="664" spans="1:2" ht="15">
      <c r="A664" s="79" t="s">
        <v>1392</v>
      </c>
      <c r="B664" s="78" t="s">
        <v>8043</v>
      </c>
    </row>
    <row r="665" spans="1:2" ht="15">
      <c r="A665" s="79" t="s">
        <v>1393</v>
      </c>
      <c r="B665" s="78" t="s">
        <v>8043</v>
      </c>
    </row>
    <row r="666" spans="1:2" ht="15">
      <c r="A666" s="79" t="s">
        <v>1394</v>
      </c>
      <c r="B666" s="78" t="s">
        <v>8043</v>
      </c>
    </row>
    <row r="667" spans="1:2" ht="15">
      <c r="A667" s="79" t="s">
        <v>1395</v>
      </c>
      <c r="B667" s="78" t="s">
        <v>8043</v>
      </c>
    </row>
    <row r="668" spans="1:2" ht="15">
      <c r="A668" s="79" t="s">
        <v>1396</v>
      </c>
      <c r="B668" s="78" t="s">
        <v>8043</v>
      </c>
    </row>
    <row r="669" spans="1:2" ht="15">
      <c r="A669" s="79" t="s">
        <v>1397</v>
      </c>
      <c r="B669" s="78" t="s">
        <v>8043</v>
      </c>
    </row>
    <row r="670" spans="1:2" ht="15">
      <c r="A670" s="79" t="s">
        <v>1398</v>
      </c>
      <c r="B670" s="78" t="s">
        <v>8043</v>
      </c>
    </row>
    <row r="671" spans="1:2" ht="15">
      <c r="A671" s="79" t="s">
        <v>1399</v>
      </c>
      <c r="B671" s="78" t="s">
        <v>8043</v>
      </c>
    </row>
    <row r="672" spans="1:2" ht="15">
      <c r="A672" s="79" t="s">
        <v>1400</v>
      </c>
      <c r="B672" s="78" t="s">
        <v>8043</v>
      </c>
    </row>
    <row r="673" spans="1:2" ht="15">
      <c r="A673" s="79" t="s">
        <v>1401</v>
      </c>
      <c r="B673" s="78" t="s">
        <v>8043</v>
      </c>
    </row>
    <row r="674" spans="1:2" ht="15">
      <c r="A674" s="79" t="s">
        <v>1402</v>
      </c>
      <c r="B674" s="78" t="s">
        <v>8043</v>
      </c>
    </row>
    <row r="675" spans="1:2" ht="15">
      <c r="A675" s="79" t="s">
        <v>1403</v>
      </c>
      <c r="B675" s="78" t="s">
        <v>8043</v>
      </c>
    </row>
    <row r="676" spans="1:2" ht="15">
      <c r="A676" s="79" t="s">
        <v>1404</v>
      </c>
      <c r="B676" s="78" t="s">
        <v>8043</v>
      </c>
    </row>
    <row r="677" spans="1:2" ht="15">
      <c r="A677" s="79" t="s">
        <v>1405</v>
      </c>
      <c r="B677" s="78" t="s">
        <v>8043</v>
      </c>
    </row>
    <row r="678" spans="1:2" ht="15">
      <c r="A678" s="79" t="s">
        <v>1406</v>
      </c>
      <c r="B678" s="78" t="s">
        <v>8043</v>
      </c>
    </row>
    <row r="679" spans="1:2" ht="15">
      <c r="A679" s="79" t="s">
        <v>1407</v>
      </c>
      <c r="B679" s="78" t="s">
        <v>8043</v>
      </c>
    </row>
    <row r="680" spans="1:2" ht="15">
      <c r="A680" s="79" t="s">
        <v>1408</v>
      </c>
      <c r="B680" s="78" t="s">
        <v>8043</v>
      </c>
    </row>
    <row r="681" spans="1:2" ht="15">
      <c r="A681" s="79" t="s">
        <v>1409</v>
      </c>
      <c r="B681" s="78" t="s">
        <v>8043</v>
      </c>
    </row>
    <row r="682" spans="1:2" ht="15">
      <c r="A682" s="79" t="s">
        <v>1410</v>
      </c>
      <c r="B682" s="78" t="s">
        <v>8043</v>
      </c>
    </row>
    <row r="683" spans="1:2" ht="15">
      <c r="A683" s="79" t="s">
        <v>1411</v>
      </c>
      <c r="B683" s="78" t="s">
        <v>8043</v>
      </c>
    </row>
    <row r="684" spans="1:2" ht="15">
      <c r="A684" s="79" t="s">
        <v>1412</v>
      </c>
      <c r="B684" s="78" t="s">
        <v>8043</v>
      </c>
    </row>
    <row r="685" spans="1:2" ht="15">
      <c r="A685" s="79" t="s">
        <v>1413</v>
      </c>
      <c r="B685" s="78" t="s">
        <v>8043</v>
      </c>
    </row>
    <row r="686" spans="1:2" ht="15">
      <c r="A686" s="79" t="s">
        <v>1414</v>
      </c>
      <c r="B686" s="78" t="s">
        <v>8043</v>
      </c>
    </row>
    <row r="687" spans="1:2" ht="15">
      <c r="A687" s="79" t="s">
        <v>1415</v>
      </c>
      <c r="B687" s="78" t="s">
        <v>8043</v>
      </c>
    </row>
    <row r="688" spans="1:2" ht="15">
      <c r="A688" s="79" t="s">
        <v>1416</v>
      </c>
      <c r="B688" s="78" t="s">
        <v>8043</v>
      </c>
    </row>
    <row r="689" spans="1:2" ht="15">
      <c r="A689" s="79" t="s">
        <v>1417</v>
      </c>
      <c r="B689" s="78" t="s">
        <v>8043</v>
      </c>
    </row>
    <row r="690" spans="1:2" ht="15">
      <c r="A690" s="79" t="s">
        <v>1418</v>
      </c>
      <c r="B690" s="78" t="s">
        <v>8043</v>
      </c>
    </row>
    <row r="691" spans="1:2" ht="15">
      <c r="A691" s="79" t="s">
        <v>1419</v>
      </c>
      <c r="B691" s="78" t="s">
        <v>8043</v>
      </c>
    </row>
    <row r="692" spans="1:2" ht="15">
      <c r="A692" s="79" t="s">
        <v>1420</v>
      </c>
      <c r="B692" s="78" t="s">
        <v>8043</v>
      </c>
    </row>
    <row r="693" spans="1:2" ht="15">
      <c r="A693" s="79" t="s">
        <v>1421</v>
      </c>
      <c r="B693" s="78" t="s">
        <v>8043</v>
      </c>
    </row>
    <row r="694" spans="1:2" ht="15">
      <c r="A694" s="79" t="s">
        <v>1422</v>
      </c>
      <c r="B694" s="78" t="s">
        <v>8043</v>
      </c>
    </row>
    <row r="695" spans="1:2" ht="15">
      <c r="A695" s="79" t="s">
        <v>1423</v>
      </c>
      <c r="B695" s="78" t="s">
        <v>8043</v>
      </c>
    </row>
    <row r="696" spans="1:2" ht="15">
      <c r="A696" s="79" t="s">
        <v>1424</v>
      </c>
      <c r="B696" s="78" t="s">
        <v>8043</v>
      </c>
    </row>
    <row r="697" spans="1:2" ht="15">
      <c r="A697" s="79" t="s">
        <v>1425</v>
      </c>
      <c r="B697" s="78" t="s">
        <v>8043</v>
      </c>
    </row>
    <row r="698" spans="1:2" ht="15">
      <c r="A698" s="79" t="s">
        <v>1426</v>
      </c>
      <c r="B698" s="78" t="s">
        <v>8043</v>
      </c>
    </row>
    <row r="699" spans="1:2" ht="15">
      <c r="A699" s="79" t="s">
        <v>1427</v>
      </c>
      <c r="B699" s="78" t="s">
        <v>8043</v>
      </c>
    </row>
    <row r="700" spans="1:2" ht="15">
      <c r="A700" s="79" t="s">
        <v>1428</v>
      </c>
      <c r="B700" s="78" t="s">
        <v>8043</v>
      </c>
    </row>
    <row r="701" spans="1:2" ht="15">
      <c r="A701" s="79" t="s">
        <v>1429</v>
      </c>
      <c r="B701" s="78" t="s">
        <v>8043</v>
      </c>
    </row>
    <row r="702" spans="1:2" ht="15">
      <c r="A702" s="79" t="s">
        <v>1430</v>
      </c>
      <c r="B702" s="78" t="s">
        <v>8043</v>
      </c>
    </row>
    <row r="703" spans="1:2" ht="15">
      <c r="A703" s="79" t="s">
        <v>1431</v>
      </c>
      <c r="B703" s="78" t="s">
        <v>8043</v>
      </c>
    </row>
    <row r="704" spans="1:2" ht="15">
      <c r="A704" s="79" t="s">
        <v>1432</v>
      </c>
      <c r="B704" s="78" t="s">
        <v>8043</v>
      </c>
    </row>
    <row r="705" spans="1:2" ht="15">
      <c r="A705" s="79" t="s">
        <v>1433</v>
      </c>
      <c r="B705" s="78" t="s">
        <v>8043</v>
      </c>
    </row>
    <row r="706" spans="1:2" ht="15">
      <c r="A706" s="79" t="s">
        <v>1434</v>
      </c>
      <c r="B706" s="78" t="s">
        <v>8043</v>
      </c>
    </row>
    <row r="707" spans="1:2" ht="15">
      <c r="A707" s="79" t="s">
        <v>1435</v>
      </c>
      <c r="B707" s="78" t="s">
        <v>8043</v>
      </c>
    </row>
    <row r="708" spans="1:2" ht="15">
      <c r="A708" s="79" t="s">
        <v>1436</v>
      </c>
      <c r="B708" s="78" t="s">
        <v>8043</v>
      </c>
    </row>
    <row r="709" spans="1:2" ht="15">
      <c r="A709" s="79" t="s">
        <v>1437</v>
      </c>
      <c r="B709" s="78" t="s">
        <v>8043</v>
      </c>
    </row>
    <row r="710" spans="1:2" ht="15">
      <c r="A710" s="79" t="s">
        <v>1438</v>
      </c>
      <c r="B710" s="78" t="s">
        <v>8043</v>
      </c>
    </row>
    <row r="711" spans="1:2" ht="15">
      <c r="A711" s="79" t="s">
        <v>1439</v>
      </c>
      <c r="B711" s="78" t="s">
        <v>8043</v>
      </c>
    </row>
    <row r="712" spans="1:2" ht="15">
      <c r="A712" s="79" t="s">
        <v>1440</v>
      </c>
      <c r="B712" s="78" t="s">
        <v>8043</v>
      </c>
    </row>
    <row r="713" spans="1:2" ht="15">
      <c r="A713" s="79" t="s">
        <v>1441</v>
      </c>
      <c r="B713" s="78" t="s">
        <v>8043</v>
      </c>
    </row>
    <row r="714" spans="1:2" ht="15">
      <c r="A714" s="79" t="s">
        <v>1442</v>
      </c>
      <c r="B714" s="78" t="s">
        <v>8043</v>
      </c>
    </row>
    <row r="715" spans="1:2" ht="15">
      <c r="A715" s="79" t="s">
        <v>1443</v>
      </c>
      <c r="B715" s="78" t="s">
        <v>8043</v>
      </c>
    </row>
    <row r="716" spans="1:2" ht="15">
      <c r="A716" s="79" t="s">
        <v>1444</v>
      </c>
      <c r="B716" s="78" t="s">
        <v>8043</v>
      </c>
    </row>
    <row r="717" spans="1:2" ht="15">
      <c r="A717" s="79" t="s">
        <v>1445</v>
      </c>
      <c r="B717" s="78" t="s">
        <v>8043</v>
      </c>
    </row>
    <row r="718" spans="1:2" ht="15">
      <c r="A718" s="79" t="s">
        <v>1446</v>
      </c>
      <c r="B718" s="78" t="s">
        <v>8043</v>
      </c>
    </row>
    <row r="719" spans="1:2" ht="15">
      <c r="A719" s="79" t="s">
        <v>1447</v>
      </c>
      <c r="B719" s="78" t="s">
        <v>8043</v>
      </c>
    </row>
    <row r="720" spans="1:2" ht="15">
      <c r="A720" s="79" t="s">
        <v>1448</v>
      </c>
      <c r="B720" s="78" t="s">
        <v>8043</v>
      </c>
    </row>
    <row r="721" spans="1:2" ht="15">
      <c r="A721" s="79" t="s">
        <v>1449</v>
      </c>
      <c r="B721" s="78" t="s">
        <v>8043</v>
      </c>
    </row>
    <row r="722" spans="1:2" ht="15">
      <c r="A722" s="79" t="s">
        <v>1450</v>
      </c>
      <c r="B722" s="78" t="s">
        <v>8043</v>
      </c>
    </row>
    <row r="723" spans="1:2" ht="15">
      <c r="A723" s="79" t="s">
        <v>1451</v>
      </c>
      <c r="B723" s="78" t="s">
        <v>8043</v>
      </c>
    </row>
    <row r="724" spans="1:2" ht="15">
      <c r="A724" s="79" t="s">
        <v>1452</v>
      </c>
      <c r="B724" s="78" t="s">
        <v>8043</v>
      </c>
    </row>
    <row r="725" spans="1:2" ht="15">
      <c r="A725" s="79" t="s">
        <v>1453</v>
      </c>
      <c r="B725" s="78" t="s">
        <v>8043</v>
      </c>
    </row>
    <row r="726" spans="1:2" ht="15">
      <c r="A726" s="79" t="s">
        <v>1454</v>
      </c>
      <c r="B726" s="78" t="s">
        <v>8043</v>
      </c>
    </row>
    <row r="727" spans="1:2" ht="15">
      <c r="A727" s="79" t="s">
        <v>1455</v>
      </c>
      <c r="B727" s="78" t="s">
        <v>8043</v>
      </c>
    </row>
    <row r="728" spans="1:2" ht="15">
      <c r="A728" s="79" t="s">
        <v>1456</v>
      </c>
      <c r="B728" s="78" t="s">
        <v>8043</v>
      </c>
    </row>
    <row r="729" spans="1:2" ht="15">
      <c r="A729" s="79" t="s">
        <v>1457</v>
      </c>
      <c r="B729" s="78" t="s">
        <v>8043</v>
      </c>
    </row>
    <row r="730" spans="1:2" ht="15">
      <c r="A730" s="79" t="s">
        <v>1458</v>
      </c>
      <c r="B730" s="78" t="s">
        <v>8043</v>
      </c>
    </row>
    <row r="731" spans="1:2" ht="15">
      <c r="A731" s="79" t="s">
        <v>1459</v>
      </c>
      <c r="B731" s="78" t="s">
        <v>8043</v>
      </c>
    </row>
    <row r="732" spans="1:2" ht="15">
      <c r="A732" s="79" t="s">
        <v>1460</v>
      </c>
      <c r="B732" s="78" t="s">
        <v>8043</v>
      </c>
    </row>
    <row r="733" spans="1:2" ht="15">
      <c r="A733" s="79" t="s">
        <v>1461</v>
      </c>
      <c r="B733" s="78" t="s">
        <v>8043</v>
      </c>
    </row>
    <row r="734" spans="1:2" ht="15">
      <c r="A734" s="79" t="s">
        <v>1462</v>
      </c>
      <c r="B734" s="78" t="s">
        <v>8043</v>
      </c>
    </row>
    <row r="735" spans="1:2" ht="15">
      <c r="A735" s="79" t="s">
        <v>1463</v>
      </c>
      <c r="B735" s="78" t="s">
        <v>8043</v>
      </c>
    </row>
    <row r="736" spans="1:2" ht="15">
      <c r="A736" s="79" t="s">
        <v>1464</v>
      </c>
      <c r="B736" s="78" t="s">
        <v>8043</v>
      </c>
    </row>
    <row r="737" spans="1:2" ht="15">
      <c r="A737" s="79" t="s">
        <v>1465</v>
      </c>
      <c r="B737" s="78" t="s">
        <v>8043</v>
      </c>
    </row>
    <row r="738" spans="1:2" ht="15">
      <c r="A738" s="79" t="s">
        <v>1466</v>
      </c>
      <c r="B738" s="78" t="s">
        <v>8043</v>
      </c>
    </row>
    <row r="739" spans="1:2" ht="15">
      <c r="A739" s="79" t="s">
        <v>1467</v>
      </c>
      <c r="B739" s="78" t="s">
        <v>8043</v>
      </c>
    </row>
    <row r="740" spans="1:2" ht="15">
      <c r="A740" s="79" t="s">
        <v>1468</v>
      </c>
      <c r="B740" s="78" t="s">
        <v>8043</v>
      </c>
    </row>
    <row r="741" spans="1:2" ht="15">
      <c r="A741" s="79" t="s">
        <v>1469</v>
      </c>
      <c r="B741" s="78" t="s">
        <v>8043</v>
      </c>
    </row>
    <row r="742" spans="1:2" ht="15">
      <c r="A742" s="79" t="s">
        <v>1470</v>
      </c>
      <c r="B742" s="78" t="s">
        <v>8043</v>
      </c>
    </row>
    <row r="743" spans="1:2" ht="15">
      <c r="A743" s="79" t="s">
        <v>1471</v>
      </c>
      <c r="B743" s="78" t="s">
        <v>8043</v>
      </c>
    </row>
    <row r="744" spans="1:2" ht="15">
      <c r="A744" s="79" t="s">
        <v>1472</v>
      </c>
      <c r="B744" s="78" t="s">
        <v>8043</v>
      </c>
    </row>
    <row r="745" spans="1:2" ht="15">
      <c r="A745" s="79" t="s">
        <v>1473</v>
      </c>
      <c r="B745" s="78" t="s">
        <v>8043</v>
      </c>
    </row>
    <row r="746" spans="1:2" ht="15">
      <c r="A746" s="79" t="s">
        <v>1474</v>
      </c>
      <c r="B746" s="78" t="s">
        <v>8043</v>
      </c>
    </row>
    <row r="747" spans="1:2" ht="15">
      <c r="A747" s="79" t="s">
        <v>1475</v>
      </c>
      <c r="B747" s="78" t="s">
        <v>8043</v>
      </c>
    </row>
    <row r="748" spans="1:2" ht="15">
      <c r="A748" s="79" t="s">
        <v>1476</v>
      </c>
      <c r="B748" s="78" t="s">
        <v>8043</v>
      </c>
    </row>
    <row r="749" spans="1:2" ht="15">
      <c r="A749" s="79" t="s">
        <v>1477</v>
      </c>
      <c r="B749" s="78" t="s">
        <v>8043</v>
      </c>
    </row>
    <row r="750" spans="1:2" ht="15">
      <c r="A750" s="79" t="s">
        <v>1478</v>
      </c>
      <c r="B750" s="78" t="s">
        <v>8043</v>
      </c>
    </row>
    <row r="751" spans="1:2" ht="15">
      <c r="A751" s="79" t="s">
        <v>1479</v>
      </c>
      <c r="B751" s="78" t="s">
        <v>8043</v>
      </c>
    </row>
    <row r="752" spans="1:2" ht="15">
      <c r="A752" s="79" t="s">
        <v>1480</v>
      </c>
      <c r="B752" s="78" t="s">
        <v>8043</v>
      </c>
    </row>
    <row r="753" spans="1:2" ht="15">
      <c r="A753" s="79" t="s">
        <v>1481</v>
      </c>
      <c r="B753" s="78" t="s">
        <v>8043</v>
      </c>
    </row>
    <row r="754" spans="1:2" ht="15">
      <c r="A754" s="79" t="s">
        <v>1482</v>
      </c>
      <c r="B754" s="78" t="s">
        <v>8043</v>
      </c>
    </row>
    <row r="755" spans="1:2" ht="15">
      <c r="A755" s="79" t="s">
        <v>1483</v>
      </c>
      <c r="B755" s="78" t="s">
        <v>8043</v>
      </c>
    </row>
    <row r="756" spans="1:2" ht="15">
      <c r="A756" s="79" t="s">
        <v>1484</v>
      </c>
      <c r="B756" s="78" t="s">
        <v>8043</v>
      </c>
    </row>
    <row r="757" spans="1:2" ht="15">
      <c r="A757" s="79" t="s">
        <v>1485</v>
      </c>
      <c r="B757" s="78" t="s">
        <v>8043</v>
      </c>
    </row>
    <row r="758" spans="1:2" ht="15">
      <c r="A758" s="79" t="s">
        <v>1486</v>
      </c>
      <c r="B758" s="78" t="s">
        <v>8043</v>
      </c>
    </row>
    <row r="759" spans="1:2" ht="15">
      <c r="A759" s="79" t="s">
        <v>1487</v>
      </c>
      <c r="B759" s="78" t="s">
        <v>8043</v>
      </c>
    </row>
    <row r="760" spans="1:2" ht="15">
      <c r="A760" s="79" t="s">
        <v>1488</v>
      </c>
      <c r="B760" s="78" t="s">
        <v>8043</v>
      </c>
    </row>
    <row r="761" spans="1:2" ht="15">
      <c r="A761" s="79" t="s">
        <v>1489</v>
      </c>
      <c r="B761" s="78" t="s">
        <v>8043</v>
      </c>
    </row>
    <row r="762" spans="1:2" ht="15">
      <c r="A762" s="79" t="s">
        <v>1490</v>
      </c>
      <c r="B762" s="78" t="s">
        <v>8043</v>
      </c>
    </row>
    <row r="763" spans="1:2" ht="15">
      <c r="A763" s="79" t="s">
        <v>1491</v>
      </c>
      <c r="B763" s="78" t="s">
        <v>8043</v>
      </c>
    </row>
    <row r="764" spans="1:2" ht="15">
      <c r="A764" s="79" t="s">
        <v>1492</v>
      </c>
      <c r="B764" s="78" t="s">
        <v>8043</v>
      </c>
    </row>
    <row r="765" spans="1:2" ht="15">
      <c r="A765" s="79" t="s">
        <v>1493</v>
      </c>
      <c r="B765" s="78" t="s">
        <v>8043</v>
      </c>
    </row>
    <row r="766" spans="1:2" ht="15">
      <c r="A766" s="79" t="s">
        <v>1494</v>
      </c>
      <c r="B766" s="78" t="s">
        <v>8043</v>
      </c>
    </row>
    <row r="767" spans="1:2" ht="15">
      <c r="A767" s="79" t="s">
        <v>1495</v>
      </c>
      <c r="B767" s="78" t="s">
        <v>8043</v>
      </c>
    </row>
    <row r="768" spans="1:2" ht="15">
      <c r="A768" s="79" t="s">
        <v>1496</v>
      </c>
      <c r="B768" s="78" t="s">
        <v>8043</v>
      </c>
    </row>
    <row r="769" spans="1:2" ht="15">
      <c r="A769" s="79" t="s">
        <v>1497</v>
      </c>
      <c r="B769" s="78" t="s">
        <v>8043</v>
      </c>
    </row>
    <row r="770" spans="1:2" ht="15">
      <c r="A770" s="79" t="s">
        <v>1498</v>
      </c>
      <c r="B770" s="78" t="s">
        <v>8043</v>
      </c>
    </row>
    <row r="771" spans="1:2" ht="15">
      <c r="A771" s="79" t="s">
        <v>1499</v>
      </c>
      <c r="B771" s="78" t="s">
        <v>8043</v>
      </c>
    </row>
    <row r="772" spans="1:2" ht="15">
      <c r="A772" s="79" t="s">
        <v>1500</v>
      </c>
      <c r="B772" s="78" t="s">
        <v>8043</v>
      </c>
    </row>
    <row r="773" spans="1:2" ht="15">
      <c r="A773" s="79" t="s">
        <v>1501</v>
      </c>
      <c r="B773" s="78" t="s">
        <v>8043</v>
      </c>
    </row>
    <row r="774" spans="1:2" ht="15">
      <c r="A774" s="79" t="s">
        <v>1502</v>
      </c>
      <c r="B774" s="78" t="s">
        <v>8043</v>
      </c>
    </row>
    <row r="775" spans="1:2" ht="15">
      <c r="A775" s="79" t="s">
        <v>1503</v>
      </c>
      <c r="B775" s="78" t="s">
        <v>8043</v>
      </c>
    </row>
    <row r="776" spans="1:2" ht="15">
      <c r="A776" s="79" t="s">
        <v>1504</v>
      </c>
      <c r="B776" s="78" t="s">
        <v>8043</v>
      </c>
    </row>
    <row r="777" spans="1:2" ht="15">
      <c r="A777" s="79" t="s">
        <v>1505</v>
      </c>
      <c r="B777" s="78" t="s">
        <v>8043</v>
      </c>
    </row>
    <row r="778" spans="1:2" ht="15">
      <c r="A778" s="79" t="s">
        <v>1506</v>
      </c>
      <c r="B778" s="78" t="s">
        <v>8043</v>
      </c>
    </row>
    <row r="779" spans="1:2" ht="15">
      <c r="A779" s="79" t="s">
        <v>1507</v>
      </c>
      <c r="B779" s="78" t="s">
        <v>8043</v>
      </c>
    </row>
    <row r="780" spans="1:2" ht="15">
      <c r="A780" s="79" t="s">
        <v>1508</v>
      </c>
      <c r="B780" s="78" t="s">
        <v>8043</v>
      </c>
    </row>
    <row r="781" spans="1:2" ht="15">
      <c r="A781" s="79" t="s">
        <v>1509</v>
      </c>
      <c r="B781" s="78" t="s">
        <v>8043</v>
      </c>
    </row>
    <row r="782" spans="1:2" ht="15">
      <c r="A782" s="79" t="s">
        <v>1510</v>
      </c>
      <c r="B782" s="78" t="s">
        <v>8043</v>
      </c>
    </row>
    <row r="783" spans="1:2" ht="15">
      <c r="A783" s="79" t="s">
        <v>1511</v>
      </c>
      <c r="B783" s="78" t="s">
        <v>8043</v>
      </c>
    </row>
    <row r="784" spans="1:2" ht="15">
      <c r="A784" s="79" t="s">
        <v>1512</v>
      </c>
      <c r="B784" s="78" t="s">
        <v>8043</v>
      </c>
    </row>
    <row r="785" spans="1:2" ht="15">
      <c r="A785" s="79" t="s">
        <v>1513</v>
      </c>
      <c r="B785" s="78" t="s">
        <v>8043</v>
      </c>
    </row>
    <row r="786" spans="1:2" ht="15">
      <c r="A786" s="79" t="s">
        <v>1514</v>
      </c>
      <c r="B786" s="78" t="s">
        <v>8043</v>
      </c>
    </row>
    <row r="787" spans="1:2" ht="15">
      <c r="A787" s="79" t="s">
        <v>1515</v>
      </c>
      <c r="B787" s="78" t="s">
        <v>8043</v>
      </c>
    </row>
    <row r="788" spans="1:2" ht="15">
      <c r="A788" s="79" t="s">
        <v>1516</v>
      </c>
      <c r="B788" s="78" t="s">
        <v>8043</v>
      </c>
    </row>
    <row r="789" spans="1:2" ht="15">
      <c r="A789" s="79" t="s">
        <v>1517</v>
      </c>
      <c r="B789" s="78" t="s">
        <v>8043</v>
      </c>
    </row>
    <row r="790" spans="1:2" ht="15">
      <c r="A790" s="79" t="s">
        <v>1518</v>
      </c>
      <c r="B790" s="78" t="s">
        <v>8043</v>
      </c>
    </row>
    <row r="791" spans="1:2" ht="15">
      <c r="A791" s="79" t="s">
        <v>1519</v>
      </c>
      <c r="B791" s="78" t="s">
        <v>8043</v>
      </c>
    </row>
    <row r="792" spans="1:2" ht="15">
      <c r="A792" s="79" t="s">
        <v>1520</v>
      </c>
      <c r="B792" s="78" t="s">
        <v>8043</v>
      </c>
    </row>
    <row r="793" spans="1:2" ht="15">
      <c r="A793" s="79" t="s">
        <v>1521</v>
      </c>
      <c r="B793" s="78" t="s">
        <v>8043</v>
      </c>
    </row>
    <row r="794" spans="1:2" ht="15">
      <c r="A794" s="79" t="s">
        <v>1522</v>
      </c>
      <c r="B794" s="78" t="s">
        <v>8043</v>
      </c>
    </row>
    <row r="795" spans="1:2" ht="15">
      <c r="A795" s="79" t="s">
        <v>1523</v>
      </c>
      <c r="B795" s="78" t="s">
        <v>8043</v>
      </c>
    </row>
    <row r="796" spans="1:2" ht="15">
      <c r="A796" s="79" t="s">
        <v>1524</v>
      </c>
      <c r="B796" s="78" t="s">
        <v>8043</v>
      </c>
    </row>
    <row r="797" spans="1:2" ht="15">
      <c r="A797" s="79" t="s">
        <v>1525</v>
      </c>
      <c r="B797" s="78" t="s">
        <v>8043</v>
      </c>
    </row>
    <row r="798" spans="1:2" ht="15">
      <c r="A798" s="79" t="s">
        <v>1526</v>
      </c>
      <c r="B798" s="78" t="s">
        <v>8043</v>
      </c>
    </row>
    <row r="799" spans="1:2" ht="15">
      <c r="A799" s="79" t="s">
        <v>1527</v>
      </c>
      <c r="B799" s="78" t="s">
        <v>8043</v>
      </c>
    </row>
    <row r="800" spans="1:2" ht="15">
      <c r="A800" s="79" t="s">
        <v>1528</v>
      </c>
      <c r="B800" s="78" t="s">
        <v>8043</v>
      </c>
    </row>
    <row r="801" spans="1:2" ht="15">
      <c r="A801" s="79" t="s">
        <v>1529</v>
      </c>
      <c r="B801" s="78" t="s">
        <v>8043</v>
      </c>
    </row>
    <row r="802" spans="1:2" ht="15">
      <c r="A802" s="79" t="s">
        <v>1530</v>
      </c>
      <c r="B802" s="78" t="s">
        <v>8043</v>
      </c>
    </row>
    <row r="803" spans="1:2" ht="15">
      <c r="A803" s="79" t="s">
        <v>1531</v>
      </c>
      <c r="B803" s="78" t="s">
        <v>8043</v>
      </c>
    </row>
    <row r="804" spans="1:2" ht="15">
      <c r="A804" s="79" t="s">
        <v>1532</v>
      </c>
      <c r="B804" s="78" t="s">
        <v>8043</v>
      </c>
    </row>
    <row r="805" spans="1:2" ht="15">
      <c r="A805" s="79" t="s">
        <v>1533</v>
      </c>
      <c r="B805" s="78" t="s">
        <v>8043</v>
      </c>
    </row>
    <row r="806" spans="1:2" ht="15">
      <c r="A806" s="79" t="s">
        <v>1534</v>
      </c>
      <c r="B806" s="78" t="s">
        <v>8043</v>
      </c>
    </row>
    <row r="807" spans="1:2" ht="15">
      <c r="A807" s="79" t="s">
        <v>1535</v>
      </c>
      <c r="B807" s="78" t="s">
        <v>8043</v>
      </c>
    </row>
    <row r="808" spans="1:2" ht="15">
      <c r="A808" s="79" t="s">
        <v>1536</v>
      </c>
      <c r="B808" s="78" t="s">
        <v>8043</v>
      </c>
    </row>
    <row r="809" spans="1:2" ht="15">
      <c r="A809" s="79" t="s">
        <v>1537</v>
      </c>
      <c r="B809" s="78" t="s">
        <v>8043</v>
      </c>
    </row>
    <row r="810" spans="1:2" ht="15">
      <c r="A810" s="79" t="s">
        <v>1538</v>
      </c>
      <c r="B810" s="78" t="s">
        <v>8043</v>
      </c>
    </row>
    <row r="811" spans="1:2" ht="15">
      <c r="A811" s="79" t="s">
        <v>1539</v>
      </c>
      <c r="B811" s="78" t="s">
        <v>8043</v>
      </c>
    </row>
    <row r="812" spans="1:2" ht="15">
      <c r="A812" s="79" t="s">
        <v>1540</v>
      </c>
      <c r="B812" s="78" t="s">
        <v>8043</v>
      </c>
    </row>
    <row r="813" spans="1:2" ht="15">
      <c r="A813" s="79" t="s">
        <v>1541</v>
      </c>
      <c r="B813" s="78" t="s">
        <v>8043</v>
      </c>
    </row>
    <row r="814" spans="1:2" ht="15">
      <c r="A814" s="79" t="s">
        <v>1542</v>
      </c>
      <c r="B814" s="78" t="s">
        <v>8043</v>
      </c>
    </row>
    <row r="815" spans="1:2" ht="15">
      <c r="A815" s="79" t="s">
        <v>1543</v>
      </c>
      <c r="B815" s="78" t="s">
        <v>8043</v>
      </c>
    </row>
    <row r="816" spans="1:2" ht="15">
      <c r="A816" s="79" t="s">
        <v>1544</v>
      </c>
      <c r="B816" s="78" t="s">
        <v>8043</v>
      </c>
    </row>
    <row r="817" spans="1:2" ht="15">
      <c r="A817" s="79" t="s">
        <v>1545</v>
      </c>
      <c r="B817" s="78" t="s">
        <v>8043</v>
      </c>
    </row>
    <row r="818" spans="1:2" ht="15">
      <c r="A818" s="79" t="s">
        <v>1546</v>
      </c>
      <c r="B818" s="78" t="s">
        <v>8043</v>
      </c>
    </row>
    <row r="819" spans="1:2" ht="15">
      <c r="A819" s="79" t="s">
        <v>1547</v>
      </c>
      <c r="B819" s="78" t="s">
        <v>8043</v>
      </c>
    </row>
    <row r="820" spans="1:2" ht="15">
      <c r="A820" s="79" t="s">
        <v>1548</v>
      </c>
      <c r="B820" s="78" t="s">
        <v>8043</v>
      </c>
    </row>
    <row r="821" spans="1:2" ht="15">
      <c r="A821" s="79" t="s">
        <v>1549</v>
      </c>
      <c r="B821" s="78" t="s">
        <v>8043</v>
      </c>
    </row>
    <row r="822" spans="1:2" ht="15">
      <c r="A822" s="79" t="s">
        <v>1550</v>
      </c>
      <c r="B822" s="78" t="s">
        <v>8043</v>
      </c>
    </row>
    <row r="823" spans="1:2" ht="15">
      <c r="A823" s="79" t="s">
        <v>1551</v>
      </c>
      <c r="B823" s="78" t="s">
        <v>8043</v>
      </c>
    </row>
    <row r="824" spans="1:2" ht="15">
      <c r="A824" s="79" t="s">
        <v>1552</v>
      </c>
      <c r="B824" s="78" t="s">
        <v>8043</v>
      </c>
    </row>
    <row r="825" spans="1:2" ht="15">
      <c r="A825" s="79" t="s">
        <v>1553</v>
      </c>
      <c r="B825" s="78" t="s">
        <v>8043</v>
      </c>
    </row>
    <row r="826" spans="1:2" ht="15">
      <c r="A826" s="79" t="s">
        <v>1554</v>
      </c>
      <c r="B826" s="78" t="s">
        <v>8043</v>
      </c>
    </row>
    <row r="827" spans="1:2" ht="15">
      <c r="A827" s="79" t="s">
        <v>1555</v>
      </c>
      <c r="B827" s="78" t="s">
        <v>8043</v>
      </c>
    </row>
    <row r="828" spans="1:2" ht="15">
      <c r="A828" s="79" t="s">
        <v>1556</v>
      </c>
      <c r="B828" s="78" t="s">
        <v>8043</v>
      </c>
    </row>
    <row r="829" spans="1:2" ht="15">
      <c r="A829" s="79" t="s">
        <v>1557</v>
      </c>
      <c r="B829" s="78" t="s">
        <v>8043</v>
      </c>
    </row>
    <row r="830" spans="1:2" ht="15">
      <c r="A830" s="79" t="s">
        <v>1558</v>
      </c>
      <c r="B830" s="78" t="s">
        <v>8043</v>
      </c>
    </row>
    <row r="831" spans="1:2" ht="15">
      <c r="A831" s="79" t="s">
        <v>1559</v>
      </c>
      <c r="B831" s="78" t="s">
        <v>8043</v>
      </c>
    </row>
    <row r="832" spans="1:2" ht="15">
      <c r="A832" s="79" t="s">
        <v>1560</v>
      </c>
      <c r="B832" s="78" t="s">
        <v>8043</v>
      </c>
    </row>
    <row r="833" spans="1:2" ht="15">
      <c r="A833" s="79" t="s">
        <v>1561</v>
      </c>
      <c r="B833" s="78" t="s">
        <v>8043</v>
      </c>
    </row>
    <row r="834" spans="1:2" ht="15">
      <c r="A834" s="79" t="s">
        <v>1562</v>
      </c>
      <c r="B834" s="78" t="s">
        <v>8043</v>
      </c>
    </row>
    <row r="835" spans="1:2" ht="15">
      <c r="A835" s="79" t="s">
        <v>1563</v>
      </c>
      <c r="B835" s="78" t="s">
        <v>8043</v>
      </c>
    </row>
    <row r="836" spans="1:2" ht="15">
      <c r="A836" s="79" t="s">
        <v>1564</v>
      </c>
      <c r="B836" s="78" t="s">
        <v>8043</v>
      </c>
    </row>
    <row r="837" spans="1:2" ht="15">
      <c r="A837" s="79" t="s">
        <v>1565</v>
      </c>
      <c r="B837" s="78" t="s">
        <v>8043</v>
      </c>
    </row>
    <row r="838" spans="1:2" ht="15">
      <c r="A838" s="79" t="s">
        <v>1566</v>
      </c>
      <c r="B838" s="78" t="s">
        <v>8043</v>
      </c>
    </row>
    <row r="839" spans="1:2" ht="15">
      <c r="A839" s="79" t="s">
        <v>1567</v>
      </c>
      <c r="B839" s="78" t="s">
        <v>8043</v>
      </c>
    </row>
    <row r="840" spans="1:2" ht="15">
      <c r="A840" s="79" t="s">
        <v>1568</v>
      </c>
      <c r="B840" s="78" t="s">
        <v>8043</v>
      </c>
    </row>
    <row r="841" spans="1:2" ht="15">
      <c r="A841" s="79" t="s">
        <v>1569</v>
      </c>
      <c r="B841" s="78" t="s">
        <v>8043</v>
      </c>
    </row>
    <row r="842" spans="1:2" ht="15">
      <c r="A842" s="79" t="s">
        <v>1570</v>
      </c>
      <c r="B842" s="78" t="s">
        <v>8043</v>
      </c>
    </row>
    <row r="843" spans="1:2" ht="15">
      <c r="A843" s="79" t="s">
        <v>1571</v>
      </c>
      <c r="B843" s="78" t="s">
        <v>8043</v>
      </c>
    </row>
    <row r="844" spans="1:2" ht="15">
      <c r="A844" s="79" t="s">
        <v>1572</v>
      </c>
      <c r="B844" s="78" t="s">
        <v>8043</v>
      </c>
    </row>
    <row r="845" spans="1:2" ht="15">
      <c r="A845" s="79" t="s">
        <v>1573</v>
      </c>
      <c r="B845" s="78" t="s">
        <v>8043</v>
      </c>
    </row>
    <row r="846" spans="1:2" ht="15">
      <c r="A846" s="79" t="s">
        <v>1574</v>
      </c>
      <c r="B846" s="78" t="s">
        <v>8043</v>
      </c>
    </row>
    <row r="847" spans="1:2" ht="15">
      <c r="A847" s="79" t="s">
        <v>1575</v>
      </c>
      <c r="B847" s="78" t="s">
        <v>8043</v>
      </c>
    </row>
    <row r="848" spans="1:2" ht="15">
      <c r="A848" s="79" t="s">
        <v>1576</v>
      </c>
      <c r="B848" s="78" t="s">
        <v>8043</v>
      </c>
    </row>
    <row r="849" spans="1:2" ht="15">
      <c r="A849" s="79" t="s">
        <v>1577</v>
      </c>
      <c r="B849" s="78" t="s">
        <v>8043</v>
      </c>
    </row>
    <row r="850" spans="1:2" ht="15">
      <c r="A850" s="79" t="s">
        <v>1578</v>
      </c>
      <c r="B850" s="78" t="s">
        <v>8043</v>
      </c>
    </row>
    <row r="851" spans="1:2" ht="15">
      <c r="A851" s="79" t="s">
        <v>1579</v>
      </c>
      <c r="B851" s="78" t="s">
        <v>8043</v>
      </c>
    </row>
    <row r="852" spans="1:2" ht="15">
      <c r="A852" s="79" t="s">
        <v>1580</v>
      </c>
      <c r="B852" s="78" t="s">
        <v>8043</v>
      </c>
    </row>
    <row r="853" spans="1:2" ht="15">
      <c r="A853" s="79" t="s">
        <v>1581</v>
      </c>
      <c r="B853" s="78" t="s">
        <v>8043</v>
      </c>
    </row>
    <row r="854" spans="1:2" ht="15">
      <c r="A854" s="79" t="s">
        <v>1582</v>
      </c>
      <c r="B854" s="78" t="s">
        <v>8043</v>
      </c>
    </row>
    <row r="855" spans="1:2" ht="15">
      <c r="A855" s="79" t="s">
        <v>1583</v>
      </c>
      <c r="B855" s="78" t="s">
        <v>8043</v>
      </c>
    </row>
    <row r="856" spans="1:2" ht="15">
      <c r="A856" s="79" t="s">
        <v>1584</v>
      </c>
      <c r="B856" s="78" t="s">
        <v>8043</v>
      </c>
    </row>
    <row r="857" spans="1:2" ht="15">
      <c r="A857" s="79" t="s">
        <v>1585</v>
      </c>
      <c r="B857" s="78" t="s">
        <v>8043</v>
      </c>
    </row>
    <row r="858" spans="1:2" ht="15">
      <c r="A858" s="79" t="s">
        <v>1586</v>
      </c>
      <c r="B858" s="78" t="s">
        <v>8043</v>
      </c>
    </row>
    <row r="859" spans="1:2" ht="15">
      <c r="A859" s="79" t="s">
        <v>1587</v>
      </c>
      <c r="B859" s="78" t="s">
        <v>8043</v>
      </c>
    </row>
    <row r="860" spans="1:2" ht="15">
      <c r="A860" s="79" t="s">
        <v>1588</v>
      </c>
      <c r="B860" s="78" t="s">
        <v>8043</v>
      </c>
    </row>
    <row r="861" spans="1:2" ht="15">
      <c r="A861" s="79" t="s">
        <v>1589</v>
      </c>
      <c r="B861" s="78" t="s">
        <v>8043</v>
      </c>
    </row>
    <row r="862" spans="1:2" ht="15">
      <c r="A862" s="79" t="s">
        <v>1590</v>
      </c>
      <c r="B862" s="78" t="s">
        <v>8043</v>
      </c>
    </row>
    <row r="863" spans="1:2" ht="15">
      <c r="A863" s="79" t="s">
        <v>1591</v>
      </c>
      <c r="B863" s="78" t="s">
        <v>8043</v>
      </c>
    </row>
    <row r="864" spans="1:2" ht="15">
      <c r="A864" s="79" t="s">
        <v>1592</v>
      </c>
      <c r="B864" s="78" t="s">
        <v>8043</v>
      </c>
    </row>
    <row r="865" spans="1:2" ht="15">
      <c r="A865" s="79" t="s">
        <v>1593</v>
      </c>
      <c r="B865" s="78" t="s">
        <v>8043</v>
      </c>
    </row>
    <row r="866" spans="1:2" ht="15">
      <c r="A866" s="79" t="s">
        <v>1594</v>
      </c>
      <c r="B866" s="78" t="s">
        <v>8043</v>
      </c>
    </row>
    <row r="867" spans="1:2" ht="15">
      <c r="A867" s="79" t="s">
        <v>1595</v>
      </c>
      <c r="B867" s="78" t="s">
        <v>8043</v>
      </c>
    </row>
    <row r="868" spans="1:2" ht="15">
      <c r="A868" s="79" t="s">
        <v>1596</v>
      </c>
      <c r="B868" s="78" t="s">
        <v>8043</v>
      </c>
    </row>
    <row r="869" spans="1:2" ht="15">
      <c r="A869" s="79" t="s">
        <v>1597</v>
      </c>
      <c r="B869" s="78" t="s">
        <v>8043</v>
      </c>
    </row>
    <row r="870" spans="1:2" ht="15">
      <c r="A870" s="79" t="s">
        <v>1598</v>
      </c>
      <c r="B870" s="78" t="s">
        <v>8043</v>
      </c>
    </row>
    <row r="871" spans="1:2" ht="15">
      <c r="A871" s="79" t="s">
        <v>1599</v>
      </c>
      <c r="B871" s="78" t="s">
        <v>8043</v>
      </c>
    </row>
    <row r="872" spans="1:2" ht="15">
      <c r="A872" s="79" t="s">
        <v>1600</v>
      </c>
      <c r="B872" s="78" t="s">
        <v>8043</v>
      </c>
    </row>
    <row r="873" spans="1:2" ht="15">
      <c r="A873" s="79" t="s">
        <v>1601</v>
      </c>
      <c r="B873" s="78" t="s">
        <v>8043</v>
      </c>
    </row>
    <row r="874" spans="1:2" ht="15">
      <c r="A874" s="79" t="s">
        <v>1602</v>
      </c>
      <c r="B874" s="78" t="s">
        <v>8043</v>
      </c>
    </row>
    <row r="875" spans="1:2" ht="15">
      <c r="A875" s="79" t="s">
        <v>1603</v>
      </c>
      <c r="B875" s="78" t="s">
        <v>8043</v>
      </c>
    </row>
    <row r="876" spans="1:2" ht="15">
      <c r="A876" s="79" t="s">
        <v>1604</v>
      </c>
      <c r="B876" s="78" t="s">
        <v>8043</v>
      </c>
    </row>
    <row r="877" spans="1:2" ht="15">
      <c r="A877" s="79" t="s">
        <v>1605</v>
      </c>
      <c r="B877" s="78" t="s">
        <v>8043</v>
      </c>
    </row>
    <row r="878" spans="1:2" ht="15">
      <c r="A878" s="79" t="s">
        <v>1606</v>
      </c>
      <c r="B878" s="78" t="s">
        <v>8043</v>
      </c>
    </row>
    <row r="879" spans="1:2" ht="15">
      <c r="A879" s="79" t="s">
        <v>1607</v>
      </c>
      <c r="B879" s="78" t="s">
        <v>8043</v>
      </c>
    </row>
    <row r="880" spans="1:2" ht="15">
      <c r="A880" s="79" t="s">
        <v>1608</v>
      </c>
      <c r="B880" s="78" t="s">
        <v>8043</v>
      </c>
    </row>
    <row r="881" spans="1:2" ht="15">
      <c r="A881" s="79" t="s">
        <v>1609</v>
      </c>
      <c r="B881" s="78" t="s">
        <v>8043</v>
      </c>
    </row>
    <row r="882" spans="1:2" ht="15">
      <c r="A882" s="79" t="s">
        <v>1610</v>
      </c>
      <c r="B882" s="78" t="s">
        <v>8043</v>
      </c>
    </row>
    <row r="883" spans="1:2" ht="15">
      <c r="A883" s="79" t="s">
        <v>1611</v>
      </c>
      <c r="B883" s="78" t="s">
        <v>8043</v>
      </c>
    </row>
    <row r="884" spans="1:2" ht="15">
      <c r="A884" s="79" t="s">
        <v>1612</v>
      </c>
      <c r="B884" s="78" t="s">
        <v>8043</v>
      </c>
    </row>
    <row r="885" spans="1:2" ht="15">
      <c r="A885" s="79" t="s">
        <v>1613</v>
      </c>
      <c r="B885" s="78" t="s">
        <v>8043</v>
      </c>
    </row>
    <row r="886" spans="1:2" ht="15">
      <c r="A886" s="79" t="s">
        <v>1614</v>
      </c>
      <c r="B886" s="78" t="s">
        <v>8043</v>
      </c>
    </row>
    <row r="887" spans="1:2" ht="15">
      <c r="A887" s="79" t="s">
        <v>1615</v>
      </c>
      <c r="B887" s="78" t="s">
        <v>8043</v>
      </c>
    </row>
    <row r="888" spans="1:2" ht="15">
      <c r="A888" s="79" t="s">
        <v>1616</v>
      </c>
      <c r="B888" s="78" t="s">
        <v>8043</v>
      </c>
    </row>
    <row r="889" spans="1:2" ht="15">
      <c r="A889" s="79" t="s">
        <v>1617</v>
      </c>
      <c r="B889" s="78" t="s">
        <v>8043</v>
      </c>
    </row>
    <row r="890" spans="1:2" ht="15">
      <c r="A890" s="79" t="s">
        <v>1618</v>
      </c>
      <c r="B890" s="78" t="s">
        <v>8043</v>
      </c>
    </row>
    <row r="891" spans="1:2" ht="15">
      <c r="A891" s="79" t="s">
        <v>1619</v>
      </c>
      <c r="B891" s="78" t="s">
        <v>8043</v>
      </c>
    </row>
    <row r="892" spans="1:2" ht="15">
      <c r="A892" s="79" t="s">
        <v>1620</v>
      </c>
      <c r="B892" s="78" t="s">
        <v>8043</v>
      </c>
    </row>
    <row r="893" spans="1:2" ht="15">
      <c r="A893" s="79" t="s">
        <v>1621</v>
      </c>
      <c r="B893" s="78" t="s">
        <v>8043</v>
      </c>
    </row>
    <row r="894" spans="1:2" ht="15">
      <c r="A894" s="79" t="s">
        <v>1622</v>
      </c>
      <c r="B894" s="78" t="s">
        <v>8043</v>
      </c>
    </row>
    <row r="895" spans="1:2" ht="15">
      <c r="A895" s="79" t="s">
        <v>1623</v>
      </c>
      <c r="B895" s="78" t="s">
        <v>8043</v>
      </c>
    </row>
    <row r="896" spans="1:2" ht="15">
      <c r="A896" s="79" t="s">
        <v>1624</v>
      </c>
      <c r="B896" s="78" t="s">
        <v>8043</v>
      </c>
    </row>
    <row r="897" spans="1:2" ht="15">
      <c r="A897" s="79" t="s">
        <v>1625</v>
      </c>
      <c r="B897" s="78" t="s">
        <v>8043</v>
      </c>
    </row>
    <row r="898" spans="1:2" ht="15">
      <c r="A898" s="79" t="s">
        <v>1626</v>
      </c>
      <c r="B898" s="78" t="s">
        <v>8043</v>
      </c>
    </row>
    <row r="899" spans="1:2" ht="15">
      <c r="A899" s="79" t="s">
        <v>1627</v>
      </c>
      <c r="B899" s="78" t="s">
        <v>8043</v>
      </c>
    </row>
    <row r="900" spans="1:2" ht="15">
      <c r="A900" s="79" t="s">
        <v>1628</v>
      </c>
      <c r="B900" s="78" t="s">
        <v>8043</v>
      </c>
    </row>
    <row r="901" spans="1:2" ht="15">
      <c r="A901" s="79" t="s">
        <v>1629</v>
      </c>
      <c r="B901" s="78" t="s">
        <v>8043</v>
      </c>
    </row>
    <row r="902" spans="1:2" ht="15">
      <c r="A902" s="79" t="s">
        <v>1630</v>
      </c>
      <c r="B902" s="78" t="s">
        <v>8043</v>
      </c>
    </row>
    <row r="903" spans="1:2" ht="15">
      <c r="A903" s="79" t="s">
        <v>1631</v>
      </c>
      <c r="B903" s="78" t="s">
        <v>8043</v>
      </c>
    </row>
    <row r="904" spans="1:2" ht="15">
      <c r="A904" s="79" t="s">
        <v>1632</v>
      </c>
      <c r="B904" s="78" t="s">
        <v>8043</v>
      </c>
    </row>
    <row r="905" spans="1:2" ht="15">
      <c r="A905" s="79" t="s">
        <v>1633</v>
      </c>
      <c r="B905" s="78" t="s">
        <v>8043</v>
      </c>
    </row>
    <row r="906" spans="1:2" ht="15">
      <c r="A906" s="79" t="s">
        <v>1634</v>
      </c>
      <c r="B906" s="78" t="s">
        <v>8043</v>
      </c>
    </row>
    <row r="907" spans="1:2" ht="15">
      <c r="A907" s="79" t="s">
        <v>1635</v>
      </c>
      <c r="B907" s="78" t="s">
        <v>8043</v>
      </c>
    </row>
    <row r="908" spans="1:2" ht="15">
      <c r="A908" s="79" t="s">
        <v>1636</v>
      </c>
      <c r="B908" s="78" t="s">
        <v>8043</v>
      </c>
    </row>
    <row r="909" spans="1:2" ht="15">
      <c r="A909" s="79" t="s">
        <v>1637</v>
      </c>
      <c r="B909" s="78" t="s">
        <v>8043</v>
      </c>
    </row>
    <row r="910" spans="1:2" ht="15">
      <c r="A910" s="79" t="s">
        <v>1638</v>
      </c>
      <c r="B910" s="78" t="s">
        <v>8043</v>
      </c>
    </row>
    <row r="911" spans="1:2" ht="15">
      <c r="A911" s="79" t="s">
        <v>1639</v>
      </c>
      <c r="B911" s="78" t="s">
        <v>8043</v>
      </c>
    </row>
    <row r="912" spans="1:2" ht="15">
      <c r="A912" s="79" t="s">
        <v>1640</v>
      </c>
      <c r="B912" s="78" t="s">
        <v>8043</v>
      </c>
    </row>
    <row r="913" spans="1:2" ht="15">
      <c r="A913" s="79" t="s">
        <v>1641</v>
      </c>
      <c r="B913" s="78" t="s">
        <v>8043</v>
      </c>
    </row>
    <row r="914" spans="1:2" ht="15">
      <c r="A914" s="79" t="s">
        <v>1642</v>
      </c>
      <c r="B914" s="78" t="s">
        <v>8043</v>
      </c>
    </row>
    <row r="915" spans="1:2" ht="15">
      <c r="A915" s="79" t="s">
        <v>1643</v>
      </c>
      <c r="B915" s="78" t="s">
        <v>8043</v>
      </c>
    </row>
    <row r="916" spans="1:2" ht="15">
      <c r="A916" s="79" t="s">
        <v>1644</v>
      </c>
      <c r="B916" s="78" t="s">
        <v>8043</v>
      </c>
    </row>
    <row r="917" spans="1:2" ht="15">
      <c r="A917" s="79" t="s">
        <v>1645</v>
      </c>
      <c r="B917" s="78" t="s">
        <v>8043</v>
      </c>
    </row>
    <row r="918" spans="1:2" ht="15">
      <c r="A918" s="79" t="s">
        <v>1646</v>
      </c>
      <c r="B918" s="78" t="s">
        <v>8043</v>
      </c>
    </row>
    <row r="919" spans="1:2" ht="15">
      <c r="A919" s="79" t="s">
        <v>1647</v>
      </c>
      <c r="B919" s="78" t="s">
        <v>8043</v>
      </c>
    </row>
    <row r="920" spans="1:2" ht="15">
      <c r="A920" s="79" t="s">
        <v>1648</v>
      </c>
      <c r="B920" s="78" t="s">
        <v>8043</v>
      </c>
    </row>
    <row r="921" spans="1:2" ht="15">
      <c r="A921" s="79" t="s">
        <v>1649</v>
      </c>
      <c r="B921" s="78" t="s">
        <v>8043</v>
      </c>
    </row>
    <row r="922" spans="1:2" ht="15">
      <c r="A922" s="79" t="s">
        <v>1650</v>
      </c>
      <c r="B922" s="78" t="s">
        <v>8043</v>
      </c>
    </row>
    <row r="923" spans="1:2" ht="15">
      <c r="A923" s="79" t="s">
        <v>1651</v>
      </c>
      <c r="B923" s="78" t="s">
        <v>8043</v>
      </c>
    </row>
    <row r="924" spans="1:2" ht="15">
      <c r="A924" s="79" t="s">
        <v>1652</v>
      </c>
      <c r="B924" s="78" t="s">
        <v>8043</v>
      </c>
    </row>
    <row r="925" spans="1:2" ht="15">
      <c r="A925" s="79" t="s">
        <v>1653</v>
      </c>
      <c r="B925" s="78" t="s">
        <v>8043</v>
      </c>
    </row>
    <row r="926" spans="1:2" ht="15">
      <c r="A926" s="79" t="s">
        <v>1654</v>
      </c>
      <c r="B926" s="78" t="s">
        <v>8043</v>
      </c>
    </row>
    <row r="927" spans="1:2" ht="15">
      <c r="A927" s="79" t="s">
        <v>1655</v>
      </c>
      <c r="B927" s="78" t="s">
        <v>8043</v>
      </c>
    </row>
    <row r="928" spans="1:2" ht="15">
      <c r="A928" s="79" t="s">
        <v>1656</v>
      </c>
      <c r="B928" s="78" t="s">
        <v>8043</v>
      </c>
    </row>
    <row r="929" spans="1:2" ht="15">
      <c r="A929" s="79" t="s">
        <v>1657</v>
      </c>
      <c r="B929" s="78" t="s">
        <v>8043</v>
      </c>
    </row>
    <row r="930" spans="1:2" ht="15">
      <c r="A930" s="79" t="s">
        <v>1658</v>
      </c>
      <c r="B930" s="78" t="s">
        <v>8043</v>
      </c>
    </row>
    <row r="931" spans="1:2" ht="15">
      <c r="A931" s="79" t="s">
        <v>1659</v>
      </c>
      <c r="B931" s="78" t="s">
        <v>8043</v>
      </c>
    </row>
    <row r="932" spans="1:2" ht="15">
      <c r="A932" s="79" t="s">
        <v>1660</v>
      </c>
      <c r="B932" s="78" t="s">
        <v>8043</v>
      </c>
    </row>
    <row r="933" spans="1:2" ht="15">
      <c r="A933" s="79" t="s">
        <v>1661</v>
      </c>
      <c r="B933" s="78" t="s">
        <v>8043</v>
      </c>
    </row>
    <row r="934" spans="1:2" ht="15">
      <c r="A934" s="79" t="s">
        <v>1662</v>
      </c>
      <c r="B934" s="78" t="s">
        <v>8043</v>
      </c>
    </row>
    <row r="935" spans="1:2" ht="15">
      <c r="A935" s="79" t="s">
        <v>1663</v>
      </c>
      <c r="B935" s="78" t="s">
        <v>8043</v>
      </c>
    </row>
    <row r="936" spans="1:2" ht="15">
      <c r="A936" s="79" t="s">
        <v>1664</v>
      </c>
      <c r="B936" s="78" t="s">
        <v>8043</v>
      </c>
    </row>
    <row r="937" spans="1:2" ht="15">
      <c r="A937" s="79" t="s">
        <v>1665</v>
      </c>
      <c r="B937" s="78" t="s">
        <v>8043</v>
      </c>
    </row>
    <row r="938" spans="1:2" ht="15">
      <c r="A938" s="79" t="s">
        <v>1666</v>
      </c>
      <c r="B938" s="78" t="s">
        <v>8043</v>
      </c>
    </row>
    <row r="939" spans="1:2" ht="15">
      <c r="A939" s="79" t="s">
        <v>1667</v>
      </c>
      <c r="B939" s="78" t="s">
        <v>8043</v>
      </c>
    </row>
    <row r="940" spans="1:2" ht="15">
      <c r="A940" s="79" t="s">
        <v>1668</v>
      </c>
      <c r="B940" s="78" t="s">
        <v>8043</v>
      </c>
    </row>
    <row r="941" spans="1:2" ht="15">
      <c r="A941" s="79" t="s">
        <v>1669</v>
      </c>
      <c r="B941" s="78" t="s">
        <v>8043</v>
      </c>
    </row>
    <row r="942" spans="1:2" ht="15">
      <c r="A942" s="79" t="s">
        <v>1670</v>
      </c>
      <c r="B942" s="78" t="s">
        <v>8043</v>
      </c>
    </row>
    <row r="943" spans="1:2" ht="15">
      <c r="A943" s="79" t="s">
        <v>1671</v>
      </c>
      <c r="B943" s="78" t="s">
        <v>8043</v>
      </c>
    </row>
    <row r="944" spans="1:2" ht="15">
      <c r="A944" s="79" t="s">
        <v>1672</v>
      </c>
      <c r="B944" s="78" t="s">
        <v>8043</v>
      </c>
    </row>
    <row r="945" spans="1:2" ht="15">
      <c r="A945" s="79" t="s">
        <v>1673</v>
      </c>
      <c r="B945" s="78" t="s">
        <v>8043</v>
      </c>
    </row>
    <row r="946" spans="1:2" ht="15">
      <c r="A946" s="79" t="s">
        <v>1674</v>
      </c>
      <c r="B946" s="78" t="s">
        <v>8043</v>
      </c>
    </row>
    <row r="947" spans="1:2" ht="15">
      <c r="A947" s="79" t="s">
        <v>1675</v>
      </c>
      <c r="B947" s="78" t="s">
        <v>8043</v>
      </c>
    </row>
    <row r="948" spans="1:2" ht="15">
      <c r="A948" s="79" t="s">
        <v>1676</v>
      </c>
      <c r="B948" s="78" t="s">
        <v>8043</v>
      </c>
    </row>
    <row r="949" spans="1:2" ht="15">
      <c r="A949" s="79" t="s">
        <v>1677</v>
      </c>
      <c r="B949" s="78" t="s">
        <v>8043</v>
      </c>
    </row>
    <row r="950" spans="1:2" ht="15">
      <c r="A950" s="79" t="s">
        <v>1678</v>
      </c>
      <c r="B950" s="78" t="s">
        <v>8043</v>
      </c>
    </row>
    <row r="951" spans="1:2" ht="15">
      <c r="A951" s="79" t="s">
        <v>1679</v>
      </c>
      <c r="B951" s="78" t="s">
        <v>8043</v>
      </c>
    </row>
    <row r="952" spans="1:2" ht="15">
      <c r="A952" s="79" t="s">
        <v>1680</v>
      </c>
      <c r="B952" s="78" t="s">
        <v>8043</v>
      </c>
    </row>
    <row r="953" spans="1:2" ht="15">
      <c r="A953" s="79" t="s">
        <v>1681</v>
      </c>
      <c r="B953" s="78" t="s">
        <v>8043</v>
      </c>
    </row>
    <row r="954" spans="1:2" ht="15">
      <c r="A954" s="79" t="s">
        <v>1682</v>
      </c>
      <c r="B954" s="78" t="s">
        <v>8043</v>
      </c>
    </row>
    <row r="955" spans="1:2" ht="15">
      <c r="A955" s="79" t="s">
        <v>1683</v>
      </c>
      <c r="B955" s="78" t="s">
        <v>8043</v>
      </c>
    </row>
    <row r="956" spans="1:2" ht="15">
      <c r="A956" s="79" t="s">
        <v>1684</v>
      </c>
      <c r="B956" s="78" t="s">
        <v>8043</v>
      </c>
    </row>
    <row r="957" spans="1:2" ht="15">
      <c r="A957" s="79" t="s">
        <v>1685</v>
      </c>
      <c r="B957" s="78" t="s">
        <v>8043</v>
      </c>
    </row>
    <row r="958" spans="1:2" ht="15">
      <c r="A958" s="79" t="s">
        <v>1686</v>
      </c>
      <c r="B958" s="78" t="s">
        <v>8043</v>
      </c>
    </row>
    <row r="959" spans="1:2" ht="15">
      <c r="A959" s="79" t="s">
        <v>1687</v>
      </c>
      <c r="B959" s="78" t="s">
        <v>8043</v>
      </c>
    </row>
    <row r="960" spans="1:2" ht="15">
      <c r="A960" s="79" t="s">
        <v>1688</v>
      </c>
      <c r="B960" s="78" t="s">
        <v>8043</v>
      </c>
    </row>
    <row r="961" spans="1:2" ht="15">
      <c r="A961" s="79" t="s">
        <v>1689</v>
      </c>
      <c r="B961" s="78" t="s">
        <v>8043</v>
      </c>
    </row>
    <row r="962" spans="1:2" ht="15">
      <c r="A962" s="79" t="s">
        <v>1690</v>
      </c>
      <c r="B962" s="78" t="s">
        <v>8043</v>
      </c>
    </row>
    <row r="963" spans="1:2" ht="15">
      <c r="A963" s="79" t="s">
        <v>1691</v>
      </c>
      <c r="B963" s="78" t="s">
        <v>8043</v>
      </c>
    </row>
    <row r="964" spans="1:2" ht="15">
      <c r="A964" s="79" t="s">
        <v>1692</v>
      </c>
      <c r="B964" s="78" t="s">
        <v>8043</v>
      </c>
    </row>
    <row r="965" spans="1:2" ht="15">
      <c r="A965" s="79" t="s">
        <v>1693</v>
      </c>
      <c r="B965" s="78" t="s">
        <v>8043</v>
      </c>
    </row>
    <row r="966" spans="1:2" ht="15">
      <c r="A966" s="79" t="s">
        <v>1694</v>
      </c>
      <c r="B966" s="78" t="s">
        <v>8043</v>
      </c>
    </row>
    <row r="967" spans="1:2" ht="15">
      <c r="A967" s="79" t="s">
        <v>1695</v>
      </c>
      <c r="B967" s="78" t="s">
        <v>8043</v>
      </c>
    </row>
    <row r="968" spans="1:2" ht="15">
      <c r="A968" s="79" t="s">
        <v>1696</v>
      </c>
      <c r="B968" s="78" t="s">
        <v>8043</v>
      </c>
    </row>
    <row r="969" spans="1:2" ht="15">
      <c r="A969" s="79" t="s">
        <v>1697</v>
      </c>
      <c r="B969" s="78" t="s">
        <v>8043</v>
      </c>
    </row>
    <row r="970" spans="1:2" ht="15">
      <c r="A970" s="79" t="s">
        <v>1698</v>
      </c>
      <c r="B970" s="78" t="s">
        <v>8043</v>
      </c>
    </row>
    <row r="971" spans="1:2" ht="15">
      <c r="A971" s="79" t="s">
        <v>1699</v>
      </c>
      <c r="B971" s="78" t="s">
        <v>8043</v>
      </c>
    </row>
    <row r="972" spans="1:2" ht="15">
      <c r="A972" s="79" t="s">
        <v>1700</v>
      </c>
      <c r="B972" s="78" t="s">
        <v>8043</v>
      </c>
    </row>
    <row r="973" spans="1:2" ht="15">
      <c r="A973" s="79" t="s">
        <v>1701</v>
      </c>
      <c r="B973" s="78" t="s">
        <v>8043</v>
      </c>
    </row>
    <row r="974" spans="1:2" ht="15">
      <c r="A974" s="79" t="s">
        <v>1702</v>
      </c>
      <c r="B974" s="78" t="s">
        <v>8043</v>
      </c>
    </row>
    <row r="975" spans="1:2" ht="15">
      <c r="A975" s="79" t="s">
        <v>1703</v>
      </c>
      <c r="B975" s="78" t="s">
        <v>8043</v>
      </c>
    </row>
    <row r="976" spans="1:2" ht="15">
      <c r="A976" s="79" t="s">
        <v>1704</v>
      </c>
      <c r="B976" s="78" t="s">
        <v>8043</v>
      </c>
    </row>
    <row r="977" spans="1:2" ht="15">
      <c r="A977" s="79" t="s">
        <v>1705</v>
      </c>
      <c r="B977" s="78" t="s">
        <v>8043</v>
      </c>
    </row>
    <row r="978" spans="1:2" ht="15">
      <c r="A978" s="79" t="s">
        <v>1706</v>
      </c>
      <c r="B978" s="78" t="s">
        <v>8043</v>
      </c>
    </row>
    <row r="979" spans="1:2" ht="15">
      <c r="A979" s="79" t="s">
        <v>1707</v>
      </c>
      <c r="B979" s="78" t="s">
        <v>8043</v>
      </c>
    </row>
    <row r="980" spans="1:2" ht="15">
      <c r="A980" s="79" t="s">
        <v>1708</v>
      </c>
      <c r="B980" s="78" t="s">
        <v>8043</v>
      </c>
    </row>
    <row r="981" spans="1:2" ht="15">
      <c r="A981" s="79" t="s">
        <v>1709</v>
      </c>
      <c r="B981" s="78" t="s">
        <v>8043</v>
      </c>
    </row>
    <row r="982" spans="1:2" ht="15">
      <c r="A982" s="79" t="s">
        <v>1710</v>
      </c>
      <c r="B982" s="78" t="s">
        <v>8043</v>
      </c>
    </row>
    <row r="983" spans="1:2" ht="15">
      <c r="A983" s="79" t="s">
        <v>1711</v>
      </c>
      <c r="B983" s="78" t="s">
        <v>8043</v>
      </c>
    </row>
    <row r="984" spans="1:2" ht="15">
      <c r="A984" s="79" t="s">
        <v>1712</v>
      </c>
      <c r="B984" s="78" t="s">
        <v>8043</v>
      </c>
    </row>
    <row r="985" spans="1:2" ht="15">
      <c r="A985" s="79" t="s">
        <v>1713</v>
      </c>
      <c r="B985" s="78" t="s">
        <v>8043</v>
      </c>
    </row>
    <row r="986" spans="1:2" ht="15">
      <c r="A986" s="79" t="s">
        <v>1714</v>
      </c>
      <c r="B986" s="78" t="s">
        <v>8043</v>
      </c>
    </row>
    <row r="987" spans="1:2" ht="15">
      <c r="A987" s="79" t="s">
        <v>1715</v>
      </c>
      <c r="B987" s="78" t="s">
        <v>8043</v>
      </c>
    </row>
    <row r="988" spans="1:2" ht="15">
      <c r="A988" s="79" t="s">
        <v>1716</v>
      </c>
      <c r="B988" s="78" t="s">
        <v>8043</v>
      </c>
    </row>
    <row r="989" spans="1:2" ht="15">
      <c r="A989" s="79" t="s">
        <v>1717</v>
      </c>
      <c r="B989" s="78" t="s">
        <v>8043</v>
      </c>
    </row>
    <row r="990" spans="1:2" ht="15">
      <c r="A990" s="79" t="s">
        <v>1718</v>
      </c>
      <c r="B990" s="78" t="s">
        <v>8043</v>
      </c>
    </row>
    <row r="991" spans="1:2" ht="15">
      <c r="A991" s="79" t="s">
        <v>1719</v>
      </c>
      <c r="B991" s="78" t="s">
        <v>8043</v>
      </c>
    </row>
    <row r="992" spans="1:2" ht="15">
      <c r="A992" s="79" t="s">
        <v>1720</v>
      </c>
      <c r="B992" s="78" t="s">
        <v>8043</v>
      </c>
    </row>
    <row r="993" spans="1:2" ht="15">
      <c r="A993" s="79" t="s">
        <v>1721</v>
      </c>
      <c r="B993" s="78" t="s">
        <v>8043</v>
      </c>
    </row>
    <row r="994" spans="1:2" ht="15">
      <c r="A994" s="79" t="s">
        <v>1722</v>
      </c>
      <c r="B994" s="78" t="s">
        <v>8043</v>
      </c>
    </row>
    <row r="995" spans="1:2" ht="15">
      <c r="A995" s="79" t="s">
        <v>1723</v>
      </c>
      <c r="B995" s="78" t="s">
        <v>8043</v>
      </c>
    </row>
    <row r="996" spans="1:2" ht="15">
      <c r="A996" s="79" t="s">
        <v>1724</v>
      </c>
      <c r="B996" s="78" t="s">
        <v>8043</v>
      </c>
    </row>
    <row r="997" spans="1:2" ht="15">
      <c r="A997" s="79" t="s">
        <v>1725</v>
      </c>
      <c r="B997" s="78" t="s">
        <v>8043</v>
      </c>
    </row>
    <row r="998" spans="1:2" ht="15">
      <c r="A998" s="79" t="s">
        <v>1726</v>
      </c>
      <c r="B998" s="78" t="s">
        <v>8043</v>
      </c>
    </row>
    <row r="999" spans="1:2" ht="15">
      <c r="A999" s="79" t="s">
        <v>1727</v>
      </c>
      <c r="B999" s="78" t="s">
        <v>8043</v>
      </c>
    </row>
    <row r="1000" spans="1:2" ht="15">
      <c r="A1000" s="79" t="s">
        <v>1728</v>
      </c>
      <c r="B1000" s="78" t="s">
        <v>8043</v>
      </c>
    </row>
    <row r="1001" spans="1:2" ht="15">
      <c r="A1001" s="79" t="s">
        <v>1729</v>
      </c>
      <c r="B1001" s="78" t="s">
        <v>8043</v>
      </c>
    </row>
    <row r="1002" spans="1:2" ht="15">
      <c r="A1002" s="79" t="s">
        <v>1730</v>
      </c>
      <c r="B1002" s="78" t="s">
        <v>8043</v>
      </c>
    </row>
    <row r="1003" spans="1:2" ht="15">
      <c r="A1003" s="79" t="s">
        <v>1731</v>
      </c>
      <c r="B1003" s="78" t="s">
        <v>8043</v>
      </c>
    </row>
    <row r="1004" spans="1:2" ht="15">
      <c r="A1004" s="79" t="s">
        <v>1732</v>
      </c>
      <c r="B1004" s="78" t="s">
        <v>8043</v>
      </c>
    </row>
    <row r="1005" spans="1:2" ht="15">
      <c r="A1005" s="79" t="s">
        <v>1733</v>
      </c>
      <c r="B1005" s="78" t="s">
        <v>8043</v>
      </c>
    </row>
    <row r="1006" spans="1:2" ht="15">
      <c r="A1006" s="79" t="s">
        <v>1734</v>
      </c>
      <c r="B1006" s="78" t="s">
        <v>8043</v>
      </c>
    </row>
    <row r="1007" spans="1:2" ht="15">
      <c r="A1007" s="79" t="s">
        <v>1735</v>
      </c>
      <c r="B1007" s="78" t="s">
        <v>8043</v>
      </c>
    </row>
    <row r="1008" spans="1:2" ht="15">
      <c r="A1008" s="79" t="s">
        <v>1736</v>
      </c>
      <c r="B1008" s="78" t="s">
        <v>8043</v>
      </c>
    </row>
    <row r="1009" spans="1:2" ht="15">
      <c r="A1009" s="79" t="s">
        <v>1737</v>
      </c>
      <c r="B1009" s="78" t="s">
        <v>8043</v>
      </c>
    </row>
    <row r="1010" spans="1:2" ht="15">
      <c r="A1010" s="79" t="s">
        <v>1738</v>
      </c>
      <c r="B1010" s="78" t="s">
        <v>8043</v>
      </c>
    </row>
    <row r="1011" spans="1:2" ht="15">
      <c r="A1011" s="79" t="s">
        <v>1739</v>
      </c>
      <c r="B1011" s="78" t="s">
        <v>8043</v>
      </c>
    </row>
    <row r="1012" spans="1:2" ht="15">
      <c r="A1012" s="79" t="s">
        <v>1740</v>
      </c>
      <c r="B1012" s="78" t="s">
        <v>8043</v>
      </c>
    </row>
    <row r="1013" spans="1:2" ht="15">
      <c r="A1013" s="79" t="s">
        <v>1741</v>
      </c>
      <c r="B1013" s="78" t="s">
        <v>8043</v>
      </c>
    </row>
    <row r="1014" spans="1:2" ht="15">
      <c r="A1014" s="79" t="s">
        <v>1742</v>
      </c>
      <c r="B1014" s="78" t="s">
        <v>8043</v>
      </c>
    </row>
    <row r="1015" spans="1:2" ht="15">
      <c r="A1015" s="79" t="s">
        <v>1743</v>
      </c>
      <c r="B1015" s="78" t="s">
        <v>8043</v>
      </c>
    </row>
    <row r="1016" spans="1:2" ht="15">
      <c r="A1016" s="79" t="s">
        <v>1744</v>
      </c>
      <c r="B1016" s="78" t="s">
        <v>8043</v>
      </c>
    </row>
    <row r="1017" spans="1:2" ht="15">
      <c r="A1017" s="79" t="s">
        <v>1745</v>
      </c>
      <c r="B1017" s="78" t="s">
        <v>8043</v>
      </c>
    </row>
    <row r="1018" spans="1:2" ht="15">
      <c r="A1018" s="79" t="s">
        <v>1746</v>
      </c>
      <c r="B1018" s="78" t="s">
        <v>8043</v>
      </c>
    </row>
    <row r="1019" spans="1:2" ht="15">
      <c r="A1019" s="79" t="s">
        <v>1747</v>
      </c>
      <c r="B1019" s="78" t="s">
        <v>8043</v>
      </c>
    </row>
    <row r="1020" spans="1:2" ht="15">
      <c r="A1020" s="79" t="s">
        <v>1748</v>
      </c>
      <c r="B1020" s="78" t="s">
        <v>8043</v>
      </c>
    </row>
    <row r="1021" spans="1:2" ht="15">
      <c r="A1021" s="79" t="s">
        <v>1749</v>
      </c>
      <c r="B1021" s="78" t="s">
        <v>8043</v>
      </c>
    </row>
    <row r="1022" spans="1:2" ht="15">
      <c r="A1022" s="79" t="s">
        <v>1750</v>
      </c>
      <c r="B1022" s="78" t="s">
        <v>8043</v>
      </c>
    </row>
    <row r="1023" spans="1:2" ht="15">
      <c r="A1023" s="79" t="s">
        <v>1751</v>
      </c>
      <c r="B1023" s="78" t="s">
        <v>8043</v>
      </c>
    </row>
    <row r="1024" spans="1:2" ht="15">
      <c r="A1024" s="79" t="s">
        <v>1752</v>
      </c>
      <c r="B1024" s="78" t="s">
        <v>8043</v>
      </c>
    </row>
    <row r="1025" spans="1:2" ht="15">
      <c r="A1025" s="79" t="s">
        <v>1753</v>
      </c>
      <c r="B1025" s="78" t="s">
        <v>8043</v>
      </c>
    </row>
    <row r="1026" spans="1:2" ht="15">
      <c r="A1026" s="79" t="s">
        <v>1754</v>
      </c>
      <c r="B1026" s="78" t="s">
        <v>8043</v>
      </c>
    </row>
    <row r="1027" spans="1:2" ht="15">
      <c r="A1027" s="79" t="s">
        <v>1755</v>
      </c>
      <c r="B1027" s="78" t="s">
        <v>8043</v>
      </c>
    </row>
    <row r="1028" spans="1:2" ht="15">
      <c r="A1028" s="79" t="s">
        <v>1756</v>
      </c>
      <c r="B1028" s="78" t="s">
        <v>8043</v>
      </c>
    </row>
    <row r="1029" spans="1:2" ht="15">
      <c r="A1029" s="79" t="s">
        <v>1757</v>
      </c>
      <c r="B1029" s="78" t="s">
        <v>8043</v>
      </c>
    </row>
    <row r="1030" spans="1:2" ht="15">
      <c r="A1030" s="79" t="s">
        <v>1758</v>
      </c>
      <c r="B1030" s="78" t="s">
        <v>8043</v>
      </c>
    </row>
    <row r="1031" spans="1:2" ht="15">
      <c r="A1031" s="79" t="s">
        <v>1759</v>
      </c>
      <c r="B1031" s="78" t="s">
        <v>8043</v>
      </c>
    </row>
    <row r="1032" spans="1:2" ht="15">
      <c r="A1032" s="79" t="s">
        <v>1760</v>
      </c>
      <c r="B1032" s="78" t="s">
        <v>8043</v>
      </c>
    </row>
    <row r="1033" spans="1:2" ht="15">
      <c r="A1033" s="79" t="s">
        <v>1761</v>
      </c>
      <c r="B1033" s="78" t="s">
        <v>8043</v>
      </c>
    </row>
    <row r="1034" spans="1:2" ht="15">
      <c r="A1034" s="79" t="s">
        <v>1762</v>
      </c>
      <c r="B1034" s="78" t="s">
        <v>8043</v>
      </c>
    </row>
    <row r="1035" spans="1:2" ht="15">
      <c r="A1035" s="79" t="s">
        <v>1763</v>
      </c>
      <c r="B1035" s="78" t="s">
        <v>8043</v>
      </c>
    </row>
    <row r="1036" spans="1:2" ht="15">
      <c r="A1036" s="79" t="s">
        <v>1764</v>
      </c>
      <c r="B1036" s="78" t="s">
        <v>8043</v>
      </c>
    </row>
    <row r="1037" spans="1:2" ht="15">
      <c r="A1037" s="79" t="s">
        <v>1765</v>
      </c>
      <c r="B1037" s="78" t="s">
        <v>8043</v>
      </c>
    </row>
    <row r="1038" spans="1:2" ht="15">
      <c r="A1038" s="79" t="s">
        <v>1766</v>
      </c>
      <c r="B1038" s="78" t="s">
        <v>8043</v>
      </c>
    </row>
    <row r="1039" spans="1:2" ht="15">
      <c r="A1039" s="79" t="s">
        <v>1767</v>
      </c>
      <c r="B1039" s="78" t="s">
        <v>8043</v>
      </c>
    </row>
    <row r="1040" spans="1:2" ht="15">
      <c r="A1040" s="79" t="s">
        <v>1768</v>
      </c>
      <c r="B1040" s="78" t="s">
        <v>8043</v>
      </c>
    </row>
    <row r="1041" spans="1:2" ht="15">
      <c r="A1041" s="79" t="s">
        <v>1769</v>
      </c>
      <c r="B1041" s="78" t="s">
        <v>8043</v>
      </c>
    </row>
    <row r="1042" spans="1:2" ht="15">
      <c r="A1042" s="79" t="s">
        <v>1770</v>
      </c>
      <c r="B1042" s="78" t="s">
        <v>8043</v>
      </c>
    </row>
    <row r="1043" spans="1:2" ht="15">
      <c r="A1043" s="79" t="s">
        <v>1771</v>
      </c>
      <c r="B1043" s="78" t="s">
        <v>8043</v>
      </c>
    </row>
    <row r="1044" spans="1:2" ht="15">
      <c r="A1044" s="79" t="s">
        <v>1772</v>
      </c>
      <c r="B1044" s="78" t="s">
        <v>8043</v>
      </c>
    </row>
    <row r="1045" spans="1:2" ht="15">
      <c r="A1045" s="79" t="s">
        <v>1773</v>
      </c>
      <c r="B1045" s="78" t="s">
        <v>8043</v>
      </c>
    </row>
    <row r="1046" spans="1:2" ht="15">
      <c r="A1046" s="79" t="s">
        <v>1774</v>
      </c>
      <c r="B1046" s="78" t="s">
        <v>8043</v>
      </c>
    </row>
    <row r="1047" spans="1:2" ht="15">
      <c r="A1047" s="79" t="s">
        <v>1775</v>
      </c>
      <c r="B1047" s="78" t="s">
        <v>8043</v>
      </c>
    </row>
    <row r="1048" spans="1:2" ht="15">
      <c r="A1048" s="79" t="s">
        <v>1776</v>
      </c>
      <c r="B1048" s="78" t="s">
        <v>8043</v>
      </c>
    </row>
    <row r="1049" spans="1:2" ht="15">
      <c r="A1049" s="79" t="s">
        <v>1777</v>
      </c>
      <c r="B1049" s="78" t="s">
        <v>8043</v>
      </c>
    </row>
    <row r="1050" spans="1:2" ht="15">
      <c r="A1050" s="79" t="s">
        <v>1778</v>
      </c>
      <c r="B1050" s="78" t="s">
        <v>8043</v>
      </c>
    </row>
    <row r="1051" spans="1:2" ht="15">
      <c r="A1051" s="79" t="s">
        <v>1779</v>
      </c>
      <c r="B1051" s="78" t="s">
        <v>8043</v>
      </c>
    </row>
    <row r="1052" spans="1:2" ht="15">
      <c r="A1052" s="79" t="s">
        <v>1780</v>
      </c>
      <c r="B1052" s="78" t="s">
        <v>8043</v>
      </c>
    </row>
    <row r="1053" spans="1:2" ht="15">
      <c r="A1053" s="79" t="s">
        <v>1781</v>
      </c>
      <c r="B1053" s="78" t="s">
        <v>8043</v>
      </c>
    </row>
    <row r="1054" spans="1:2" ht="15">
      <c r="A1054" s="79" t="s">
        <v>1782</v>
      </c>
      <c r="B1054" s="78" t="s">
        <v>8043</v>
      </c>
    </row>
    <row r="1055" spans="1:2" ht="15">
      <c r="A1055" s="79" t="s">
        <v>1783</v>
      </c>
      <c r="B1055" s="78" t="s">
        <v>8043</v>
      </c>
    </row>
    <row r="1056" spans="1:2" ht="15">
      <c r="A1056" s="79" t="s">
        <v>1784</v>
      </c>
      <c r="B1056" s="78" t="s">
        <v>8043</v>
      </c>
    </row>
    <row r="1057" spans="1:2" ht="15">
      <c r="A1057" s="79" t="s">
        <v>1785</v>
      </c>
      <c r="B1057" s="78" t="s">
        <v>8043</v>
      </c>
    </row>
    <row r="1058" spans="1:2" ht="15">
      <c r="A1058" s="79" t="s">
        <v>1786</v>
      </c>
      <c r="B1058" s="78" t="s">
        <v>8043</v>
      </c>
    </row>
    <row r="1059" spans="1:2" ht="15">
      <c r="A1059" s="79" t="s">
        <v>1787</v>
      </c>
      <c r="B1059" s="78" t="s">
        <v>8043</v>
      </c>
    </row>
    <row r="1060" spans="1:2" ht="15">
      <c r="A1060" s="79" t="s">
        <v>1788</v>
      </c>
      <c r="B1060" s="78" t="s">
        <v>8043</v>
      </c>
    </row>
    <row r="1061" spans="1:2" ht="15">
      <c r="A1061" s="79" t="s">
        <v>1789</v>
      </c>
      <c r="B1061" s="78" t="s">
        <v>8043</v>
      </c>
    </row>
    <row r="1062" spans="1:2" ht="15">
      <c r="A1062" s="79" t="s">
        <v>1790</v>
      </c>
      <c r="B1062" s="78" t="s">
        <v>8043</v>
      </c>
    </row>
    <row r="1063" spans="1:2" ht="15">
      <c r="A1063" s="79" t="s">
        <v>1791</v>
      </c>
      <c r="B1063" s="78" t="s">
        <v>8043</v>
      </c>
    </row>
    <row r="1064" spans="1:2" ht="15">
      <c r="A1064" s="79" t="s">
        <v>1792</v>
      </c>
      <c r="B1064" s="78" t="s">
        <v>8043</v>
      </c>
    </row>
    <row r="1065" spans="1:2" ht="15">
      <c r="A1065" s="79" t="s">
        <v>1793</v>
      </c>
      <c r="B1065" s="78" t="s">
        <v>8043</v>
      </c>
    </row>
    <row r="1066" spans="1:2" ht="15">
      <c r="A1066" s="79" t="s">
        <v>1794</v>
      </c>
      <c r="B1066" s="78" t="s">
        <v>8043</v>
      </c>
    </row>
    <row r="1067" spans="1:2" ht="15">
      <c r="A1067" s="79" t="s">
        <v>1795</v>
      </c>
      <c r="B1067" s="78" t="s">
        <v>8043</v>
      </c>
    </row>
    <row r="1068" spans="1:2" ht="15">
      <c r="A1068" s="79" t="s">
        <v>1796</v>
      </c>
      <c r="B1068" s="78" t="s">
        <v>8043</v>
      </c>
    </row>
    <row r="1069" spans="1:2" ht="15">
      <c r="A1069" s="79" t="s">
        <v>1797</v>
      </c>
      <c r="B1069" s="78" t="s">
        <v>8043</v>
      </c>
    </row>
    <row r="1070" spans="1:2" ht="15">
      <c r="A1070" s="79" t="s">
        <v>1798</v>
      </c>
      <c r="B1070" s="78" t="s">
        <v>8043</v>
      </c>
    </row>
    <row r="1071" spans="1:2" ht="15">
      <c r="A1071" s="79" t="s">
        <v>1799</v>
      </c>
      <c r="B1071" s="78" t="s">
        <v>8043</v>
      </c>
    </row>
    <row r="1072" spans="1:2" ht="15">
      <c r="A1072" s="79" t="s">
        <v>1800</v>
      </c>
      <c r="B1072" s="78" t="s">
        <v>8043</v>
      </c>
    </row>
    <row r="1073" spans="1:2" ht="15">
      <c r="A1073" s="79" t="s">
        <v>1801</v>
      </c>
      <c r="B1073" s="78" t="s">
        <v>8043</v>
      </c>
    </row>
    <row r="1074" spans="1:2" ht="15">
      <c r="A1074" s="79" t="s">
        <v>1802</v>
      </c>
      <c r="B1074" s="78" t="s">
        <v>8043</v>
      </c>
    </row>
    <row r="1075" spans="1:2" ht="15">
      <c r="A1075" s="79" t="s">
        <v>1803</v>
      </c>
      <c r="B1075" s="78" t="s">
        <v>8043</v>
      </c>
    </row>
    <row r="1076" spans="1:2" ht="15">
      <c r="A1076" s="79" t="s">
        <v>1804</v>
      </c>
      <c r="B1076" s="78" t="s">
        <v>8043</v>
      </c>
    </row>
    <row r="1077" spans="1:2" ht="15">
      <c r="A1077" s="79" t="s">
        <v>1805</v>
      </c>
      <c r="B1077" s="78" t="s">
        <v>8043</v>
      </c>
    </row>
    <row r="1078" spans="1:2" ht="15">
      <c r="A1078" s="79" t="s">
        <v>1806</v>
      </c>
      <c r="B1078" s="78" t="s">
        <v>8043</v>
      </c>
    </row>
    <row r="1079" spans="1:2" ht="15">
      <c r="A1079" s="79" t="s">
        <v>1807</v>
      </c>
      <c r="B1079" s="78" t="s">
        <v>8043</v>
      </c>
    </row>
    <row r="1080" spans="1:2" ht="15">
      <c r="A1080" s="79" t="s">
        <v>1808</v>
      </c>
      <c r="B1080" s="78" t="s">
        <v>8043</v>
      </c>
    </row>
    <row r="1081" spans="1:2" ht="15">
      <c r="A1081" s="79" t="s">
        <v>1809</v>
      </c>
      <c r="B1081" s="78" t="s">
        <v>8043</v>
      </c>
    </row>
    <row r="1082" spans="1:2" ht="15">
      <c r="A1082" s="79" t="s">
        <v>1810</v>
      </c>
      <c r="B1082" s="78" t="s">
        <v>8043</v>
      </c>
    </row>
    <row r="1083" spans="1:2" ht="15">
      <c r="A1083" s="79" t="s">
        <v>1811</v>
      </c>
      <c r="B1083" s="78" t="s">
        <v>8043</v>
      </c>
    </row>
    <row r="1084" spans="1:2" ht="15">
      <c r="A1084" s="79" t="s">
        <v>1812</v>
      </c>
      <c r="B1084" s="78" t="s">
        <v>8043</v>
      </c>
    </row>
    <row r="1085" spans="1:2" ht="15">
      <c r="A1085" s="79" t="s">
        <v>1813</v>
      </c>
      <c r="B1085" s="78" t="s">
        <v>8043</v>
      </c>
    </row>
    <row r="1086" spans="1:2" ht="15">
      <c r="A1086" s="79" t="s">
        <v>1814</v>
      </c>
      <c r="B1086" s="78" t="s">
        <v>8043</v>
      </c>
    </row>
    <row r="1087" spans="1:2" ht="15">
      <c r="A1087" s="79" t="s">
        <v>1815</v>
      </c>
      <c r="B1087" s="78" t="s">
        <v>8043</v>
      </c>
    </row>
    <row r="1088" spans="1:2" ht="15">
      <c r="A1088" s="79" t="s">
        <v>1816</v>
      </c>
      <c r="B1088" s="78" t="s">
        <v>8043</v>
      </c>
    </row>
    <row r="1089" spans="1:2" ht="15">
      <c r="A1089" s="79" t="s">
        <v>1817</v>
      </c>
      <c r="B1089" s="78" t="s">
        <v>8043</v>
      </c>
    </row>
    <row r="1090" spans="1:2" ht="15">
      <c r="A1090" s="79" t="s">
        <v>1818</v>
      </c>
      <c r="B1090" s="78" t="s">
        <v>8043</v>
      </c>
    </row>
    <row r="1091" spans="1:2" ht="15">
      <c r="A1091" s="79" t="s">
        <v>1819</v>
      </c>
      <c r="B1091" s="78" t="s">
        <v>8043</v>
      </c>
    </row>
    <row r="1092" spans="1:2" ht="15">
      <c r="A1092" s="79" t="s">
        <v>1820</v>
      </c>
      <c r="B1092" s="78" t="s">
        <v>8043</v>
      </c>
    </row>
    <row r="1093" spans="1:2" ht="15">
      <c r="A1093" s="79" t="s">
        <v>1821</v>
      </c>
      <c r="B1093" s="78" t="s">
        <v>8043</v>
      </c>
    </row>
    <row r="1094" spans="1:2" ht="15">
      <c r="A1094" s="79" t="s">
        <v>1822</v>
      </c>
      <c r="B1094" s="78" t="s">
        <v>8043</v>
      </c>
    </row>
    <row r="1095" spans="1:2" ht="15">
      <c r="A1095" s="79" t="s">
        <v>1823</v>
      </c>
      <c r="B1095" s="78" t="s">
        <v>8043</v>
      </c>
    </row>
    <row r="1096" spans="1:2" ht="15">
      <c r="A1096" s="79" t="s">
        <v>1824</v>
      </c>
      <c r="B1096" s="78" t="s">
        <v>8043</v>
      </c>
    </row>
    <row r="1097" spans="1:2" ht="15">
      <c r="A1097" s="79" t="s">
        <v>1825</v>
      </c>
      <c r="B1097" s="78" t="s">
        <v>8043</v>
      </c>
    </row>
    <row r="1098" spans="1:2" ht="15">
      <c r="A1098" s="79" t="s">
        <v>1826</v>
      </c>
      <c r="B1098" s="78" t="s">
        <v>8043</v>
      </c>
    </row>
    <row r="1099" spans="1:2" ht="15">
      <c r="A1099" s="79" t="s">
        <v>1827</v>
      </c>
      <c r="B1099" s="78" t="s">
        <v>8043</v>
      </c>
    </row>
    <row r="1100" spans="1:2" ht="15">
      <c r="A1100" s="79" t="s">
        <v>1828</v>
      </c>
      <c r="B1100" s="78" t="s">
        <v>8043</v>
      </c>
    </row>
    <row r="1101" spans="1:2" ht="15">
      <c r="A1101" s="79" t="s">
        <v>1829</v>
      </c>
      <c r="B1101" s="78" t="s">
        <v>8043</v>
      </c>
    </row>
    <row r="1102" spans="1:2" ht="15">
      <c r="A1102" s="79" t="s">
        <v>1830</v>
      </c>
      <c r="B1102" s="78" t="s">
        <v>8043</v>
      </c>
    </row>
    <row r="1103" spans="1:2" ht="15">
      <c r="A1103" s="79" t="s">
        <v>1831</v>
      </c>
      <c r="B1103" s="78" t="s">
        <v>8043</v>
      </c>
    </row>
    <row r="1104" spans="1:2" ht="15">
      <c r="A1104" s="79" t="s">
        <v>1832</v>
      </c>
      <c r="B1104" s="78" t="s">
        <v>8043</v>
      </c>
    </row>
    <row r="1105" spans="1:2" ht="15">
      <c r="A1105" s="79" t="s">
        <v>1833</v>
      </c>
      <c r="B1105" s="78" t="s">
        <v>8043</v>
      </c>
    </row>
    <row r="1106" spans="1:2" ht="15">
      <c r="A1106" s="79" t="s">
        <v>1834</v>
      </c>
      <c r="B1106" s="78" t="s">
        <v>8043</v>
      </c>
    </row>
    <row r="1107" spans="1:2" ht="15">
      <c r="A1107" s="79" t="s">
        <v>1835</v>
      </c>
      <c r="B1107" s="78" t="s">
        <v>8043</v>
      </c>
    </row>
    <row r="1108" spans="1:2" ht="15">
      <c r="A1108" s="79" t="s">
        <v>1836</v>
      </c>
      <c r="B1108" s="78" t="s">
        <v>8043</v>
      </c>
    </row>
    <row r="1109" spans="1:2" ht="15">
      <c r="A1109" s="79" t="s">
        <v>1837</v>
      </c>
      <c r="B1109" s="78" t="s">
        <v>8043</v>
      </c>
    </row>
    <row r="1110" spans="1:2" ht="15">
      <c r="A1110" s="79" t="s">
        <v>1838</v>
      </c>
      <c r="B1110" s="78" t="s">
        <v>8043</v>
      </c>
    </row>
    <row r="1111" spans="1:2" ht="15">
      <c r="A1111" s="79" t="s">
        <v>1839</v>
      </c>
      <c r="B1111" s="78" t="s">
        <v>8043</v>
      </c>
    </row>
    <row r="1112" spans="1:2" ht="15">
      <c r="A1112" s="79" t="s">
        <v>1840</v>
      </c>
      <c r="B1112" s="78" t="s">
        <v>8043</v>
      </c>
    </row>
    <row r="1113" spans="1:2" ht="15">
      <c r="A1113" s="79" t="s">
        <v>1841</v>
      </c>
      <c r="B1113" s="78" t="s">
        <v>8043</v>
      </c>
    </row>
    <row r="1114" spans="1:2" ht="15">
      <c r="A1114" s="79" t="s">
        <v>1842</v>
      </c>
      <c r="B1114" s="78" t="s">
        <v>8043</v>
      </c>
    </row>
    <row r="1115" spans="1:2" ht="15">
      <c r="A1115" s="79" t="s">
        <v>1843</v>
      </c>
      <c r="B1115" s="78" t="s">
        <v>8043</v>
      </c>
    </row>
    <row r="1116" spans="1:2" ht="15">
      <c r="A1116" s="79" t="s">
        <v>1844</v>
      </c>
      <c r="B1116" s="78" t="s">
        <v>8043</v>
      </c>
    </row>
    <row r="1117" spans="1:2" ht="15">
      <c r="A1117" s="79" t="s">
        <v>1845</v>
      </c>
      <c r="B1117" s="78" t="s">
        <v>8043</v>
      </c>
    </row>
    <row r="1118" spans="1:2" ht="15">
      <c r="A1118" s="79" t="s">
        <v>1846</v>
      </c>
      <c r="B1118" s="78" t="s">
        <v>8043</v>
      </c>
    </row>
    <row r="1119" spans="1:2" ht="15">
      <c r="A1119" s="79" t="s">
        <v>1847</v>
      </c>
      <c r="B1119" s="78" t="s">
        <v>8043</v>
      </c>
    </row>
    <row r="1120" spans="1:2" ht="15">
      <c r="A1120" s="79" t="s">
        <v>1848</v>
      </c>
      <c r="B1120" s="78" t="s">
        <v>8043</v>
      </c>
    </row>
    <row r="1121" spans="1:2" ht="15">
      <c r="A1121" s="79" t="s">
        <v>1849</v>
      </c>
      <c r="B1121" s="78" t="s">
        <v>8043</v>
      </c>
    </row>
    <row r="1122" spans="1:2" ht="15">
      <c r="A1122" s="79" t="s">
        <v>1850</v>
      </c>
      <c r="B1122" s="78" t="s">
        <v>8043</v>
      </c>
    </row>
    <row r="1123" spans="1:2" ht="15">
      <c r="A1123" s="79" t="s">
        <v>1851</v>
      </c>
      <c r="B1123" s="78" t="s">
        <v>8043</v>
      </c>
    </row>
    <row r="1124" spans="1:2" ht="15">
      <c r="A1124" s="79" t="s">
        <v>1852</v>
      </c>
      <c r="B1124" s="78" t="s">
        <v>8043</v>
      </c>
    </row>
    <row r="1125" spans="1:2" ht="15">
      <c r="A1125" s="79" t="s">
        <v>1853</v>
      </c>
      <c r="B1125" s="78" t="s">
        <v>8043</v>
      </c>
    </row>
    <row r="1126" spans="1:2" ht="15">
      <c r="A1126" s="79" t="s">
        <v>1854</v>
      </c>
      <c r="B1126" s="78" t="s">
        <v>8043</v>
      </c>
    </row>
    <row r="1127" spans="1:2" ht="15">
      <c r="A1127" s="79" t="s">
        <v>1855</v>
      </c>
      <c r="B1127" s="78" t="s">
        <v>8043</v>
      </c>
    </row>
    <row r="1128" spans="1:2" ht="15">
      <c r="A1128" s="79" t="s">
        <v>1856</v>
      </c>
      <c r="B1128" s="78" t="s">
        <v>8043</v>
      </c>
    </row>
    <row r="1129" spans="1:2" ht="15">
      <c r="A1129" s="79" t="s">
        <v>1857</v>
      </c>
      <c r="B1129" s="78" t="s">
        <v>8043</v>
      </c>
    </row>
    <row r="1130" spans="1:2" ht="15">
      <c r="A1130" s="79" t="s">
        <v>1858</v>
      </c>
      <c r="B1130" s="78" t="s">
        <v>8043</v>
      </c>
    </row>
    <row r="1131" spans="1:2" ht="15">
      <c r="A1131" s="79" t="s">
        <v>1859</v>
      </c>
      <c r="B1131" s="78" t="s">
        <v>8043</v>
      </c>
    </row>
    <row r="1132" spans="1:2" ht="15">
      <c r="A1132" s="79" t="s">
        <v>1860</v>
      </c>
      <c r="B1132" s="78" t="s">
        <v>8043</v>
      </c>
    </row>
    <row r="1133" spans="1:2" ht="15">
      <c r="A1133" s="79" t="s">
        <v>1861</v>
      </c>
      <c r="B1133" s="78" t="s">
        <v>8043</v>
      </c>
    </row>
    <row r="1134" spans="1:2" ht="15">
      <c r="A1134" s="79" t="s">
        <v>1862</v>
      </c>
      <c r="B1134" s="78" t="s">
        <v>8043</v>
      </c>
    </row>
    <row r="1135" spans="1:2" ht="15">
      <c r="A1135" s="79" t="s">
        <v>1863</v>
      </c>
      <c r="B1135" s="78" t="s">
        <v>8043</v>
      </c>
    </row>
    <row r="1136" spans="1:2" ht="15">
      <c r="A1136" s="79" t="s">
        <v>1864</v>
      </c>
      <c r="B1136" s="78" t="s">
        <v>8043</v>
      </c>
    </row>
    <row r="1137" spans="1:2" ht="15">
      <c r="A1137" s="79" t="s">
        <v>1865</v>
      </c>
      <c r="B1137" s="78" t="s">
        <v>8043</v>
      </c>
    </row>
    <row r="1138" spans="1:2" ht="15">
      <c r="A1138" s="79" t="s">
        <v>1866</v>
      </c>
      <c r="B1138" s="78" t="s">
        <v>8043</v>
      </c>
    </row>
    <row r="1139" spans="1:2" ht="15">
      <c r="A1139" s="79" t="s">
        <v>1867</v>
      </c>
      <c r="B1139" s="78" t="s">
        <v>8043</v>
      </c>
    </row>
    <row r="1140" spans="1:2" ht="15">
      <c r="A1140" s="79" t="s">
        <v>1868</v>
      </c>
      <c r="B1140" s="78" t="s">
        <v>8043</v>
      </c>
    </row>
    <row r="1141" spans="1:2" ht="15">
      <c r="A1141" s="79" t="s">
        <v>1869</v>
      </c>
      <c r="B1141" s="78" t="s">
        <v>8043</v>
      </c>
    </row>
    <row r="1142" spans="1:2" ht="15">
      <c r="A1142" s="79" t="s">
        <v>1870</v>
      </c>
      <c r="B1142" s="78" t="s">
        <v>8043</v>
      </c>
    </row>
    <row r="1143" spans="1:2" ht="15">
      <c r="A1143" s="79" t="s">
        <v>1871</v>
      </c>
      <c r="B1143" s="78" t="s">
        <v>8043</v>
      </c>
    </row>
    <row r="1144" spans="1:2" ht="15">
      <c r="A1144" s="79" t="s">
        <v>1872</v>
      </c>
      <c r="B1144" s="78" t="s">
        <v>8043</v>
      </c>
    </row>
    <row r="1145" spans="1:2" ht="15">
      <c r="A1145" s="79" t="s">
        <v>1873</v>
      </c>
      <c r="B1145" s="78" t="s">
        <v>8043</v>
      </c>
    </row>
    <row r="1146" spans="1:2" ht="15">
      <c r="A1146" s="79" t="s">
        <v>1874</v>
      </c>
      <c r="B1146" s="78" t="s">
        <v>8043</v>
      </c>
    </row>
    <row r="1147" spans="1:2" ht="15">
      <c r="A1147" s="79" t="s">
        <v>1875</v>
      </c>
      <c r="B1147" s="78" t="s">
        <v>8043</v>
      </c>
    </row>
    <row r="1148" spans="1:2" ht="15">
      <c r="A1148" s="79" t="s">
        <v>1876</v>
      </c>
      <c r="B1148" s="78" t="s">
        <v>8043</v>
      </c>
    </row>
    <row r="1149" spans="1:2" ht="15">
      <c r="A1149" s="79" t="s">
        <v>1877</v>
      </c>
      <c r="B1149" s="78" t="s">
        <v>8043</v>
      </c>
    </row>
    <row r="1150" spans="1:2" ht="15">
      <c r="A1150" s="79" t="s">
        <v>1878</v>
      </c>
      <c r="B1150" s="78" t="s">
        <v>8043</v>
      </c>
    </row>
    <row r="1151" spans="1:2" ht="15">
      <c r="A1151" s="79" t="s">
        <v>1879</v>
      </c>
      <c r="B1151" s="78" t="s">
        <v>8043</v>
      </c>
    </row>
    <row r="1152" spans="1:2" ht="15">
      <c r="A1152" s="79" t="s">
        <v>1880</v>
      </c>
      <c r="B1152" s="78" t="s">
        <v>8043</v>
      </c>
    </row>
    <row r="1153" spans="1:2" ht="15">
      <c r="A1153" s="79" t="s">
        <v>1881</v>
      </c>
      <c r="B1153" s="78" t="s">
        <v>8043</v>
      </c>
    </row>
    <row r="1154" spans="1:2" ht="15">
      <c r="A1154" s="79" t="s">
        <v>1882</v>
      </c>
      <c r="B1154" s="78" t="s">
        <v>8043</v>
      </c>
    </row>
    <row r="1155" spans="1:2" ht="15">
      <c r="A1155" s="79" t="s">
        <v>1883</v>
      </c>
      <c r="B1155" s="78" t="s">
        <v>8043</v>
      </c>
    </row>
    <row r="1156" spans="1:2" ht="15">
      <c r="A1156" s="79" t="s">
        <v>1884</v>
      </c>
      <c r="B1156" s="78" t="s">
        <v>8043</v>
      </c>
    </row>
    <row r="1157" spans="1:2" ht="15">
      <c r="A1157" s="79" t="s">
        <v>1885</v>
      </c>
      <c r="B1157" s="78" t="s">
        <v>8043</v>
      </c>
    </row>
    <row r="1158" spans="1:2" ht="15">
      <c r="A1158" s="79" t="s">
        <v>1886</v>
      </c>
      <c r="B1158" s="78" t="s">
        <v>8043</v>
      </c>
    </row>
    <row r="1159" spans="1:2" ht="15">
      <c r="A1159" s="79" t="s">
        <v>1887</v>
      </c>
      <c r="B1159" s="78" t="s">
        <v>8043</v>
      </c>
    </row>
    <row r="1160" spans="1:2" ht="15">
      <c r="A1160" s="79" t="s">
        <v>1888</v>
      </c>
      <c r="B1160" s="78" t="s">
        <v>8043</v>
      </c>
    </row>
    <row r="1161" spans="1:2" ht="15">
      <c r="A1161" s="79" t="s">
        <v>1889</v>
      </c>
      <c r="B1161" s="78" t="s">
        <v>8043</v>
      </c>
    </row>
    <row r="1162" spans="1:2" ht="15">
      <c r="A1162" s="79" t="s">
        <v>1890</v>
      </c>
      <c r="B1162" s="78" t="s">
        <v>8043</v>
      </c>
    </row>
    <row r="1163" spans="1:2" ht="15">
      <c r="A1163" s="79" t="s">
        <v>1891</v>
      </c>
      <c r="B1163" s="78" t="s">
        <v>8043</v>
      </c>
    </row>
    <row r="1164" spans="1:2" ht="15">
      <c r="A1164" s="79" t="s">
        <v>1892</v>
      </c>
      <c r="B1164" s="78" t="s">
        <v>8043</v>
      </c>
    </row>
    <row r="1165" spans="1:2" ht="15">
      <c r="A1165" s="79" t="s">
        <v>1893</v>
      </c>
      <c r="B1165" s="78" t="s">
        <v>8043</v>
      </c>
    </row>
    <row r="1166" spans="1:2" ht="15">
      <c r="A1166" s="79" t="s">
        <v>1894</v>
      </c>
      <c r="B1166" s="78" t="s">
        <v>8043</v>
      </c>
    </row>
    <row r="1167" spans="1:2" ht="15">
      <c r="A1167" s="79" t="s">
        <v>1895</v>
      </c>
      <c r="B1167" s="78" t="s">
        <v>8043</v>
      </c>
    </row>
    <row r="1168" spans="1:2" ht="15">
      <c r="A1168" s="79" t="s">
        <v>1896</v>
      </c>
      <c r="B1168" s="78" t="s">
        <v>8043</v>
      </c>
    </row>
    <row r="1169" spans="1:2" ht="15">
      <c r="A1169" s="79" t="s">
        <v>1897</v>
      </c>
      <c r="B1169" s="78" t="s">
        <v>8043</v>
      </c>
    </row>
    <row r="1170" spans="1:2" ht="15">
      <c r="A1170" s="79" t="s">
        <v>1898</v>
      </c>
      <c r="B1170" s="78" t="s">
        <v>8043</v>
      </c>
    </row>
    <row r="1171" spans="1:2" ht="15">
      <c r="A1171" s="79" t="s">
        <v>1899</v>
      </c>
      <c r="B1171" s="78" t="s">
        <v>8043</v>
      </c>
    </row>
    <row r="1172" spans="1:2" ht="15">
      <c r="A1172" s="79" t="s">
        <v>1900</v>
      </c>
      <c r="B1172" s="78" t="s">
        <v>8043</v>
      </c>
    </row>
    <row r="1173" spans="1:2" ht="15">
      <c r="A1173" s="79" t="s">
        <v>1901</v>
      </c>
      <c r="B1173" s="78" t="s">
        <v>8043</v>
      </c>
    </row>
    <row r="1174" spans="1:2" ht="15">
      <c r="A1174" s="79" t="s">
        <v>1902</v>
      </c>
      <c r="B1174" s="78" t="s">
        <v>8043</v>
      </c>
    </row>
    <row r="1175" spans="1:2" ht="15">
      <c r="A1175" s="79" t="s">
        <v>1903</v>
      </c>
      <c r="B1175" s="78" t="s">
        <v>8043</v>
      </c>
    </row>
    <row r="1176" spans="1:2" ht="15">
      <c r="A1176" s="79" t="s">
        <v>1904</v>
      </c>
      <c r="B1176" s="78" t="s">
        <v>8043</v>
      </c>
    </row>
    <row r="1177" spans="1:2" ht="15">
      <c r="A1177" s="79" t="s">
        <v>1905</v>
      </c>
      <c r="B1177" s="78" t="s">
        <v>8043</v>
      </c>
    </row>
    <row r="1178" spans="1:2" ht="15">
      <c r="A1178" s="79" t="s">
        <v>1906</v>
      </c>
      <c r="B1178" s="78" t="s">
        <v>8043</v>
      </c>
    </row>
    <row r="1179" spans="1:2" ht="15">
      <c r="A1179" s="79" t="s">
        <v>1907</v>
      </c>
      <c r="B1179" s="78" t="s">
        <v>8043</v>
      </c>
    </row>
    <row r="1180" spans="1:2" ht="15">
      <c r="A1180" s="79" t="s">
        <v>1908</v>
      </c>
      <c r="B1180" s="78" t="s">
        <v>8043</v>
      </c>
    </row>
    <row r="1181" spans="1:2" ht="15">
      <c r="A1181" s="79" t="s">
        <v>1909</v>
      </c>
      <c r="B1181" s="78" t="s">
        <v>8043</v>
      </c>
    </row>
    <row r="1182" spans="1:2" ht="15">
      <c r="A1182" s="79" t="s">
        <v>1910</v>
      </c>
      <c r="B1182" s="78" t="s">
        <v>8043</v>
      </c>
    </row>
    <row r="1183" spans="1:2" ht="15">
      <c r="A1183" s="79" t="s">
        <v>1911</v>
      </c>
      <c r="B1183" s="78" t="s">
        <v>8043</v>
      </c>
    </row>
    <row r="1184" spans="1:2" ht="15">
      <c r="A1184" s="79" t="s">
        <v>1912</v>
      </c>
      <c r="B1184" s="78" t="s">
        <v>8043</v>
      </c>
    </row>
    <row r="1185" spans="1:2" ht="15">
      <c r="A1185" s="79" t="s">
        <v>1913</v>
      </c>
      <c r="B1185" s="78" t="s">
        <v>8043</v>
      </c>
    </row>
    <row r="1186" spans="1:2" ht="15">
      <c r="A1186" s="79" t="s">
        <v>1914</v>
      </c>
      <c r="B1186" s="78" t="s">
        <v>8043</v>
      </c>
    </row>
    <row r="1187" spans="1:2" ht="15">
      <c r="A1187" s="79" t="s">
        <v>1915</v>
      </c>
      <c r="B1187" s="78" t="s">
        <v>8043</v>
      </c>
    </row>
    <row r="1188" spans="1:2" ht="15">
      <c r="A1188" s="79" t="s">
        <v>1916</v>
      </c>
      <c r="B1188" s="78" t="s">
        <v>8043</v>
      </c>
    </row>
    <row r="1189" spans="1:2" ht="15">
      <c r="A1189" s="79" t="s">
        <v>1917</v>
      </c>
      <c r="B1189" s="78" t="s">
        <v>8043</v>
      </c>
    </row>
    <row r="1190" spans="1:2" ht="15">
      <c r="A1190" s="79" t="s">
        <v>1918</v>
      </c>
      <c r="B1190" s="78" t="s">
        <v>8043</v>
      </c>
    </row>
    <row r="1191" spans="1:2" ht="15">
      <c r="A1191" s="79" t="s">
        <v>1919</v>
      </c>
      <c r="B1191" s="78" t="s">
        <v>8043</v>
      </c>
    </row>
    <row r="1192" spans="1:2" ht="15">
      <c r="A1192" s="79" t="s">
        <v>1920</v>
      </c>
      <c r="B1192" s="78" t="s">
        <v>8043</v>
      </c>
    </row>
    <row r="1193" spans="1:2" ht="15">
      <c r="A1193" s="79" t="s">
        <v>1921</v>
      </c>
      <c r="B1193" s="78" t="s">
        <v>8043</v>
      </c>
    </row>
    <row r="1194" spans="1:2" ht="15">
      <c r="A1194" s="79" t="s">
        <v>1922</v>
      </c>
      <c r="B1194" s="78" t="s">
        <v>8043</v>
      </c>
    </row>
    <row r="1195" spans="1:2" ht="15">
      <c r="A1195" s="79" t="s">
        <v>1923</v>
      </c>
      <c r="B1195" s="78" t="s">
        <v>8043</v>
      </c>
    </row>
    <row r="1196" spans="1:2" ht="15">
      <c r="A1196" s="79" t="s">
        <v>1924</v>
      </c>
      <c r="B1196" s="78" t="s">
        <v>8043</v>
      </c>
    </row>
    <row r="1197" spans="1:2" ht="15">
      <c r="A1197" s="79" t="s">
        <v>1925</v>
      </c>
      <c r="B1197" s="78" t="s">
        <v>8043</v>
      </c>
    </row>
    <row r="1198" spans="1:2" ht="15">
      <c r="A1198" s="79" t="s">
        <v>1926</v>
      </c>
      <c r="B1198" s="78" t="s">
        <v>8043</v>
      </c>
    </row>
    <row r="1199" spans="1:2" ht="15">
      <c r="A1199" s="79" t="s">
        <v>1927</v>
      </c>
      <c r="B1199" s="78" t="s">
        <v>8043</v>
      </c>
    </row>
    <row r="1200" spans="1:2" ht="15">
      <c r="A1200" s="79" t="s">
        <v>1928</v>
      </c>
      <c r="B1200" s="78" t="s">
        <v>8043</v>
      </c>
    </row>
    <row r="1201" spans="1:2" ht="15">
      <c r="A1201" s="79" t="s">
        <v>1929</v>
      </c>
      <c r="B1201" s="78" t="s">
        <v>8043</v>
      </c>
    </row>
    <row r="1202" spans="1:2" ht="15">
      <c r="A1202" s="79" t="s">
        <v>1930</v>
      </c>
      <c r="B1202" s="78" t="s">
        <v>8043</v>
      </c>
    </row>
    <row r="1203" spans="1:2" ht="15">
      <c r="A1203" s="79" t="s">
        <v>1931</v>
      </c>
      <c r="B1203" s="78" t="s">
        <v>8043</v>
      </c>
    </row>
    <row r="1204" spans="1:2" ht="15">
      <c r="A1204" s="79" t="s">
        <v>1932</v>
      </c>
      <c r="B1204" s="78" t="s">
        <v>8043</v>
      </c>
    </row>
    <row r="1205" spans="1:2" ht="15">
      <c r="A1205" s="79" t="s">
        <v>1933</v>
      </c>
      <c r="B1205" s="78" t="s">
        <v>8043</v>
      </c>
    </row>
    <row r="1206" spans="1:2" ht="15">
      <c r="A1206" s="79" t="s">
        <v>1934</v>
      </c>
      <c r="B1206" s="78" t="s">
        <v>8043</v>
      </c>
    </row>
    <row r="1207" spans="1:2" ht="15">
      <c r="A1207" s="79" t="s">
        <v>1935</v>
      </c>
      <c r="B1207" s="78" t="s">
        <v>8043</v>
      </c>
    </row>
    <row r="1208" spans="1:2" ht="15">
      <c r="A1208" s="79" t="s">
        <v>1936</v>
      </c>
      <c r="B1208" s="78" t="s">
        <v>8043</v>
      </c>
    </row>
    <row r="1209" spans="1:2" ht="15">
      <c r="A1209" s="79" t="s">
        <v>1937</v>
      </c>
      <c r="B1209" s="78" t="s">
        <v>8043</v>
      </c>
    </row>
    <row r="1210" spans="1:2" ht="15">
      <c r="A1210" s="79" t="s">
        <v>1938</v>
      </c>
      <c r="B1210" s="78" t="s">
        <v>8043</v>
      </c>
    </row>
    <row r="1211" spans="1:2" ht="15">
      <c r="A1211" s="79" t="s">
        <v>1939</v>
      </c>
      <c r="B1211" s="78" t="s">
        <v>8043</v>
      </c>
    </row>
    <row r="1212" spans="1:2" ht="15">
      <c r="A1212" s="79" t="s">
        <v>1940</v>
      </c>
      <c r="B1212" s="78" t="s">
        <v>8043</v>
      </c>
    </row>
    <row r="1213" spans="1:2" ht="15">
      <c r="A1213" s="79" t="s">
        <v>652</v>
      </c>
      <c r="B1213" s="78" t="s">
        <v>8043</v>
      </c>
    </row>
    <row r="1214" spans="1:2" ht="15">
      <c r="A1214" s="79" t="s">
        <v>1941</v>
      </c>
      <c r="B1214" s="78" t="s">
        <v>8043</v>
      </c>
    </row>
    <row r="1215" spans="1:2" ht="15">
      <c r="A1215" s="79" t="s">
        <v>1942</v>
      </c>
      <c r="B1215" s="78" t="s">
        <v>8043</v>
      </c>
    </row>
    <row r="1216" spans="1:2" ht="15">
      <c r="A1216" s="79" t="s">
        <v>1943</v>
      </c>
      <c r="B1216" s="78" t="s">
        <v>8043</v>
      </c>
    </row>
    <row r="1217" spans="1:2" ht="15">
      <c r="A1217" s="79" t="s">
        <v>1944</v>
      </c>
      <c r="B1217" s="78" t="s">
        <v>8043</v>
      </c>
    </row>
    <row r="1218" spans="1:2" ht="15">
      <c r="A1218" s="79" t="s">
        <v>1945</v>
      </c>
      <c r="B1218" s="78" t="s">
        <v>8043</v>
      </c>
    </row>
    <row r="1219" spans="1:2" ht="15">
      <c r="A1219" s="79" t="s">
        <v>1946</v>
      </c>
      <c r="B1219" s="78" t="s">
        <v>8043</v>
      </c>
    </row>
    <row r="1220" spans="1:2" ht="15">
      <c r="A1220" s="79" t="s">
        <v>1947</v>
      </c>
      <c r="B1220" s="78" t="s">
        <v>8043</v>
      </c>
    </row>
    <row r="1221" spans="1:2" ht="15">
      <c r="A1221" s="79" t="s">
        <v>1948</v>
      </c>
      <c r="B1221" s="78" t="s">
        <v>8043</v>
      </c>
    </row>
    <row r="1222" spans="1:2" ht="15">
      <c r="A1222" s="79" t="s">
        <v>1949</v>
      </c>
      <c r="B1222" s="78" t="s">
        <v>8043</v>
      </c>
    </row>
    <row r="1223" spans="1:2" ht="15">
      <c r="A1223" s="79" t="s">
        <v>1950</v>
      </c>
      <c r="B1223" s="78" t="s">
        <v>8043</v>
      </c>
    </row>
    <row r="1224" spans="1:2" ht="15">
      <c r="A1224" s="79" t="s">
        <v>1951</v>
      </c>
      <c r="B1224" s="78" t="s">
        <v>8043</v>
      </c>
    </row>
    <row r="1225" spans="1:2" ht="15">
      <c r="A1225" s="79" t="s">
        <v>1952</v>
      </c>
      <c r="B1225" s="78" t="s">
        <v>8043</v>
      </c>
    </row>
    <row r="1226" spans="1:2" ht="15">
      <c r="A1226" s="79" t="s">
        <v>1953</v>
      </c>
      <c r="B1226" s="78" t="s">
        <v>8043</v>
      </c>
    </row>
    <row r="1227" spans="1:2" ht="15">
      <c r="A1227" s="79" t="s">
        <v>1954</v>
      </c>
      <c r="B1227" s="78" t="s">
        <v>8043</v>
      </c>
    </row>
    <row r="1228" spans="1:2" ht="15">
      <c r="A1228" s="79" t="s">
        <v>1955</v>
      </c>
      <c r="B1228" s="78" t="s">
        <v>8043</v>
      </c>
    </row>
    <row r="1229" spans="1:2" ht="15">
      <c r="A1229" s="79" t="s">
        <v>1956</v>
      </c>
      <c r="B1229" s="78" t="s">
        <v>8043</v>
      </c>
    </row>
    <row r="1230" spans="1:2" ht="15">
      <c r="A1230" s="79" t="s">
        <v>1957</v>
      </c>
      <c r="B1230" s="78" t="s">
        <v>8043</v>
      </c>
    </row>
    <row r="1231" spans="1:2" ht="15">
      <c r="A1231" s="79" t="s">
        <v>1958</v>
      </c>
      <c r="B1231" s="78" t="s">
        <v>8043</v>
      </c>
    </row>
    <row r="1232" spans="1:2" ht="15">
      <c r="A1232" s="79" t="s">
        <v>1959</v>
      </c>
      <c r="B1232" s="78" t="s">
        <v>8043</v>
      </c>
    </row>
    <row r="1233" spans="1:2" ht="15">
      <c r="A1233" s="79" t="s">
        <v>1960</v>
      </c>
      <c r="B1233" s="78" t="s">
        <v>8043</v>
      </c>
    </row>
    <row r="1234" spans="1:2" ht="15">
      <c r="A1234" s="79" t="s">
        <v>1961</v>
      </c>
      <c r="B1234" s="78" t="s">
        <v>8043</v>
      </c>
    </row>
    <row r="1235" spans="1:2" ht="15">
      <c r="A1235" s="79" t="s">
        <v>1962</v>
      </c>
      <c r="B1235" s="78" t="s">
        <v>8043</v>
      </c>
    </row>
    <row r="1236" spans="1:2" ht="15">
      <c r="A1236" s="79" t="s">
        <v>1963</v>
      </c>
      <c r="B1236" s="78" t="s">
        <v>8043</v>
      </c>
    </row>
    <row r="1237" spans="1:2" ht="15">
      <c r="A1237" s="79" t="s">
        <v>1964</v>
      </c>
      <c r="B1237" s="78" t="s">
        <v>8043</v>
      </c>
    </row>
    <row r="1238" spans="1:2" ht="15">
      <c r="A1238" s="79" t="s">
        <v>1965</v>
      </c>
      <c r="B1238" s="78" t="s">
        <v>8043</v>
      </c>
    </row>
    <row r="1239" spans="1:2" ht="15">
      <c r="A1239" s="79" t="s">
        <v>1966</v>
      </c>
      <c r="B1239" s="78" t="s">
        <v>8043</v>
      </c>
    </row>
    <row r="1240" spans="1:2" ht="15">
      <c r="A1240" s="79" t="s">
        <v>1967</v>
      </c>
      <c r="B1240" s="78" t="s">
        <v>8043</v>
      </c>
    </row>
    <row r="1241" spans="1:2" ht="15">
      <c r="A1241" s="79" t="s">
        <v>1968</v>
      </c>
      <c r="B1241" s="78" t="s">
        <v>8043</v>
      </c>
    </row>
    <row r="1242" spans="1:2" ht="15">
      <c r="A1242" s="79" t="s">
        <v>1969</v>
      </c>
      <c r="B1242" s="78" t="s">
        <v>8043</v>
      </c>
    </row>
    <row r="1243" spans="1:2" ht="15">
      <c r="A1243" s="79" t="s">
        <v>1970</v>
      </c>
      <c r="B1243" s="78" t="s">
        <v>8043</v>
      </c>
    </row>
    <row r="1244" spans="1:2" ht="15">
      <c r="A1244" s="79" t="s">
        <v>1971</v>
      </c>
      <c r="B1244" s="78" t="s">
        <v>8043</v>
      </c>
    </row>
    <row r="1245" spans="1:2" ht="15">
      <c r="A1245" s="79" t="s">
        <v>1972</v>
      </c>
      <c r="B1245" s="78" t="s">
        <v>8043</v>
      </c>
    </row>
    <row r="1246" spans="1:2" ht="15">
      <c r="A1246" s="79" t="s">
        <v>1973</v>
      </c>
      <c r="B1246" s="78" t="s">
        <v>8043</v>
      </c>
    </row>
    <row r="1247" spans="1:2" ht="15">
      <c r="A1247" s="79" t="s">
        <v>1974</v>
      </c>
      <c r="B1247" s="78" t="s">
        <v>8043</v>
      </c>
    </row>
    <row r="1248" spans="1:2" ht="15">
      <c r="A1248" s="79" t="s">
        <v>1975</v>
      </c>
      <c r="B1248" s="78" t="s">
        <v>8043</v>
      </c>
    </row>
    <row r="1249" spans="1:2" ht="15">
      <c r="A1249" s="79" t="s">
        <v>1976</v>
      </c>
      <c r="B1249" s="78" t="s">
        <v>8043</v>
      </c>
    </row>
    <row r="1250" spans="1:2" ht="15">
      <c r="A1250" s="79" t="s">
        <v>1977</v>
      </c>
      <c r="B1250" s="78" t="s">
        <v>8043</v>
      </c>
    </row>
    <row r="1251" spans="1:2" ht="15">
      <c r="A1251" s="79" t="s">
        <v>1978</v>
      </c>
      <c r="B1251" s="78" t="s">
        <v>8043</v>
      </c>
    </row>
    <row r="1252" spans="1:2" ht="15">
      <c r="A1252" s="79" t="s">
        <v>1979</v>
      </c>
      <c r="B1252" s="78" t="s">
        <v>8043</v>
      </c>
    </row>
    <row r="1253" spans="1:2" ht="15">
      <c r="A1253" s="79" t="s">
        <v>1980</v>
      </c>
      <c r="B1253" s="78" t="s">
        <v>8043</v>
      </c>
    </row>
    <row r="1254" spans="1:2" ht="15">
      <c r="A1254" s="79" t="s">
        <v>1981</v>
      </c>
      <c r="B1254" s="78" t="s">
        <v>8043</v>
      </c>
    </row>
    <row r="1255" spans="1:2" ht="15">
      <c r="A1255" s="79" t="s">
        <v>1982</v>
      </c>
      <c r="B1255" s="78" t="s">
        <v>8043</v>
      </c>
    </row>
    <row r="1256" spans="1:2" ht="15">
      <c r="A1256" s="79" t="s">
        <v>1983</v>
      </c>
      <c r="B1256" s="78" t="s">
        <v>8043</v>
      </c>
    </row>
    <row r="1257" spans="1:2" ht="15">
      <c r="A1257" s="79" t="s">
        <v>1984</v>
      </c>
      <c r="B1257" s="78" t="s">
        <v>8043</v>
      </c>
    </row>
    <row r="1258" spans="1:2" ht="15">
      <c r="A1258" s="79" t="s">
        <v>1985</v>
      </c>
      <c r="B1258" s="78" t="s">
        <v>8043</v>
      </c>
    </row>
    <row r="1259" spans="1:2" ht="15">
      <c r="A1259" s="79" t="s">
        <v>1986</v>
      </c>
      <c r="B1259" s="78" t="s">
        <v>8043</v>
      </c>
    </row>
    <row r="1260" spans="1:2" ht="15">
      <c r="A1260" s="79" t="s">
        <v>1987</v>
      </c>
      <c r="B1260" s="78" t="s">
        <v>8043</v>
      </c>
    </row>
    <row r="1261" spans="1:2" ht="15">
      <c r="A1261" s="79" t="s">
        <v>1988</v>
      </c>
      <c r="B1261" s="78" t="s">
        <v>8043</v>
      </c>
    </row>
    <row r="1262" spans="1:2" ht="15">
      <c r="A1262" s="79" t="s">
        <v>1989</v>
      </c>
      <c r="B1262" s="78" t="s">
        <v>8043</v>
      </c>
    </row>
    <row r="1263" spans="1:2" ht="15">
      <c r="A1263" s="79" t="s">
        <v>1990</v>
      </c>
      <c r="B1263" s="78" t="s">
        <v>8043</v>
      </c>
    </row>
    <row r="1264" spans="1:2" ht="15">
      <c r="A1264" s="79" t="s">
        <v>1991</v>
      </c>
      <c r="B1264" s="78" t="s">
        <v>8043</v>
      </c>
    </row>
    <row r="1265" spans="1:2" ht="15">
      <c r="A1265" s="79" t="s">
        <v>1992</v>
      </c>
      <c r="B1265" s="78" t="s">
        <v>8043</v>
      </c>
    </row>
    <row r="1266" spans="1:2" ht="15">
      <c r="A1266" s="79" t="s">
        <v>1993</v>
      </c>
      <c r="B1266" s="78" t="s">
        <v>8043</v>
      </c>
    </row>
    <row r="1267" spans="1:2" ht="15">
      <c r="A1267" s="79" t="s">
        <v>1994</v>
      </c>
      <c r="B1267" s="78" t="s">
        <v>8043</v>
      </c>
    </row>
    <row r="1268" spans="1:2" ht="15">
      <c r="A1268" s="79" t="s">
        <v>1995</v>
      </c>
      <c r="B1268" s="78" t="s">
        <v>8043</v>
      </c>
    </row>
    <row r="1269" spans="1:2" ht="15">
      <c r="A1269" s="79" t="s">
        <v>1996</v>
      </c>
      <c r="B1269" s="78" t="s">
        <v>8043</v>
      </c>
    </row>
    <row r="1270" spans="1:2" ht="15">
      <c r="A1270" s="79" t="s">
        <v>1997</v>
      </c>
      <c r="B1270" s="78" t="s">
        <v>8043</v>
      </c>
    </row>
    <row r="1271" spans="1:2" ht="15">
      <c r="A1271" s="79" t="s">
        <v>1998</v>
      </c>
      <c r="B1271" s="78" t="s">
        <v>8043</v>
      </c>
    </row>
    <row r="1272" spans="1:2" ht="15">
      <c r="A1272" s="79" t="s">
        <v>1999</v>
      </c>
      <c r="B1272" s="78" t="s">
        <v>8043</v>
      </c>
    </row>
    <row r="1273" spans="1:2" ht="15">
      <c r="A1273" s="79" t="s">
        <v>2000</v>
      </c>
      <c r="B1273" s="78" t="s">
        <v>8043</v>
      </c>
    </row>
    <row r="1274" spans="1:2" ht="15">
      <c r="A1274" s="79" t="s">
        <v>2001</v>
      </c>
      <c r="B1274" s="78" t="s">
        <v>8043</v>
      </c>
    </row>
    <row r="1275" spans="1:2" ht="15">
      <c r="A1275" s="79" t="s">
        <v>2002</v>
      </c>
      <c r="B1275" s="78" t="s">
        <v>8043</v>
      </c>
    </row>
    <row r="1276" spans="1:2" ht="15">
      <c r="A1276" s="79" t="s">
        <v>2003</v>
      </c>
      <c r="B1276" s="78" t="s">
        <v>8043</v>
      </c>
    </row>
    <row r="1277" spans="1:2" ht="15">
      <c r="A1277" s="79" t="s">
        <v>2004</v>
      </c>
      <c r="B1277" s="78" t="s">
        <v>8043</v>
      </c>
    </row>
    <row r="1278" spans="1:2" ht="15">
      <c r="A1278" s="79" t="s">
        <v>2005</v>
      </c>
      <c r="B1278" s="78" t="s">
        <v>8043</v>
      </c>
    </row>
    <row r="1279" spans="1:2" ht="15">
      <c r="A1279" s="79" t="s">
        <v>2006</v>
      </c>
      <c r="B1279" s="78" t="s">
        <v>8043</v>
      </c>
    </row>
    <row r="1280" spans="1:2" ht="15">
      <c r="A1280" s="79" t="s">
        <v>2007</v>
      </c>
      <c r="B1280" s="78" t="s">
        <v>8043</v>
      </c>
    </row>
    <row r="1281" spans="1:2" ht="15">
      <c r="A1281" s="79" t="s">
        <v>2008</v>
      </c>
      <c r="B1281" s="78" t="s">
        <v>8043</v>
      </c>
    </row>
    <row r="1282" spans="1:2" ht="15">
      <c r="A1282" s="79" t="s">
        <v>2009</v>
      </c>
      <c r="B1282" s="78" t="s">
        <v>8043</v>
      </c>
    </row>
    <row r="1283" spans="1:2" ht="15">
      <c r="A1283" s="79" t="s">
        <v>2010</v>
      </c>
      <c r="B1283" s="78" t="s">
        <v>8043</v>
      </c>
    </row>
    <row r="1284" spans="1:2" ht="15">
      <c r="A1284" s="79" t="s">
        <v>2011</v>
      </c>
      <c r="B1284" s="78" t="s">
        <v>8043</v>
      </c>
    </row>
    <row r="1285" spans="1:2" ht="15">
      <c r="A1285" s="79" t="s">
        <v>2012</v>
      </c>
      <c r="B1285" s="78" t="s">
        <v>8043</v>
      </c>
    </row>
    <row r="1286" spans="1:2" ht="15">
      <c r="A1286" s="79" t="s">
        <v>2013</v>
      </c>
      <c r="B1286" s="78" t="s">
        <v>8043</v>
      </c>
    </row>
    <row r="1287" spans="1:2" ht="15">
      <c r="A1287" s="79" t="s">
        <v>2014</v>
      </c>
      <c r="B1287" s="78" t="s">
        <v>8043</v>
      </c>
    </row>
    <row r="1288" spans="1:2" ht="15">
      <c r="A1288" s="79" t="s">
        <v>2015</v>
      </c>
      <c r="B1288" s="78" t="s">
        <v>8043</v>
      </c>
    </row>
    <row r="1289" spans="1:2" ht="15">
      <c r="A1289" s="79" t="s">
        <v>2016</v>
      </c>
      <c r="B1289" s="78" t="s">
        <v>8043</v>
      </c>
    </row>
    <row r="1290" spans="1:2" ht="15">
      <c r="A1290" s="79" t="s">
        <v>2017</v>
      </c>
      <c r="B1290" s="78" t="s">
        <v>8043</v>
      </c>
    </row>
    <row r="1291" spans="1:2" ht="15">
      <c r="A1291" s="79" t="s">
        <v>2018</v>
      </c>
      <c r="B1291" s="78" t="s">
        <v>8043</v>
      </c>
    </row>
    <row r="1292" spans="1:2" ht="15">
      <c r="A1292" s="79" t="s">
        <v>2019</v>
      </c>
      <c r="B1292" s="78" t="s">
        <v>8043</v>
      </c>
    </row>
    <row r="1293" spans="1:2" ht="15">
      <c r="A1293" s="79" t="s">
        <v>2020</v>
      </c>
      <c r="B1293" s="78" t="s">
        <v>8043</v>
      </c>
    </row>
    <row r="1294" spans="1:2" ht="15">
      <c r="A1294" s="79" t="s">
        <v>2021</v>
      </c>
      <c r="B1294" s="78" t="s">
        <v>8043</v>
      </c>
    </row>
    <row r="1295" spans="1:2" ht="15">
      <c r="A1295" s="79" t="s">
        <v>2022</v>
      </c>
      <c r="B1295" s="78" t="s">
        <v>8043</v>
      </c>
    </row>
    <row r="1296" spans="1:2" ht="15">
      <c r="A1296" s="79" t="s">
        <v>2023</v>
      </c>
      <c r="B1296" s="78" t="s">
        <v>8043</v>
      </c>
    </row>
    <row r="1297" spans="1:2" ht="15">
      <c r="A1297" s="79" t="s">
        <v>2024</v>
      </c>
      <c r="B1297" s="78" t="s">
        <v>8043</v>
      </c>
    </row>
    <row r="1298" spans="1:2" ht="15">
      <c r="A1298" s="79" t="s">
        <v>2025</v>
      </c>
      <c r="B1298" s="78" t="s">
        <v>8043</v>
      </c>
    </row>
    <row r="1299" spans="1:2" ht="15">
      <c r="A1299" s="79" t="s">
        <v>2026</v>
      </c>
      <c r="B1299" s="78" t="s">
        <v>8043</v>
      </c>
    </row>
    <row r="1300" spans="1:2" ht="15">
      <c r="A1300" s="79" t="s">
        <v>2027</v>
      </c>
      <c r="B1300" s="78" t="s">
        <v>8043</v>
      </c>
    </row>
    <row r="1301" spans="1:2" ht="15">
      <c r="A1301" s="79" t="s">
        <v>2028</v>
      </c>
      <c r="B1301" s="78" t="s">
        <v>8043</v>
      </c>
    </row>
    <row r="1302" spans="1:2" ht="15">
      <c r="A1302" s="79" t="s">
        <v>2029</v>
      </c>
      <c r="B1302" s="78" t="s">
        <v>8043</v>
      </c>
    </row>
    <row r="1303" spans="1:2" ht="15">
      <c r="A1303" s="79" t="s">
        <v>2030</v>
      </c>
      <c r="B1303" s="78" t="s">
        <v>8043</v>
      </c>
    </row>
    <row r="1304" spans="1:2" ht="15">
      <c r="A1304" s="79" t="s">
        <v>2031</v>
      </c>
      <c r="B1304" s="78" t="s">
        <v>8043</v>
      </c>
    </row>
    <row r="1305" spans="1:2" ht="15">
      <c r="A1305" s="79" t="s">
        <v>2032</v>
      </c>
      <c r="B1305" s="78" t="s">
        <v>8043</v>
      </c>
    </row>
    <row r="1306" spans="1:2" ht="15">
      <c r="A1306" s="79" t="s">
        <v>2033</v>
      </c>
      <c r="B1306" s="78" t="s">
        <v>8043</v>
      </c>
    </row>
    <row r="1307" spans="1:2" ht="15">
      <c r="A1307" s="79" t="s">
        <v>2034</v>
      </c>
      <c r="B1307" s="78" t="s">
        <v>8043</v>
      </c>
    </row>
    <row r="1308" spans="1:2" ht="15">
      <c r="A1308" s="79" t="s">
        <v>2035</v>
      </c>
      <c r="B1308" s="78" t="s">
        <v>8043</v>
      </c>
    </row>
    <row r="1309" spans="1:2" ht="15">
      <c r="A1309" s="79" t="s">
        <v>2036</v>
      </c>
      <c r="B1309" s="78" t="s">
        <v>8043</v>
      </c>
    </row>
    <row r="1310" spans="1:2" ht="15">
      <c r="A1310" s="79" t="s">
        <v>2037</v>
      </c>
      <c r="B1310" s="78" t="s">
        <v>8043</v>
      </c>
    </row>
    <row r="1311" spans="1:2" ht="15">
      <c r="A1311" s="79" t="s">
        <v>2038</v>
      </c>
      <c r="B1311" s="78" t="s">
        <v>8043</v>
      </c>
    </row>
    <row r="1312" spans="1:2" ht="15">
      <c r="A1312" s="79" t="s">
        <v>2039</v>
      </c>
      <c r="B1312" s="78" t="s">
        <v>8043</v>
      </c>
    </row>
    <row r="1313" spans="1:2" ht="15">
      <c r="A1313" s="79" t="s">
        <v>2040</v>
      </c>
      <c r="B1313" s="78" t="s">
        <v>8043</v>
      </c>
    </row>
    <row r="1314" spans="1:2" ht="15">
      <c r="A1314" s="79" t="s">
        <v>2041</v>
      </c>
      <c r="B1314" s="78" t="s">
        <v>8043</v>
      </c>
    </row>
    <row r="1315" spans="1:2" ht="15">
      <c r="A1315" s="79" t="s">
        <v>2042</v>
      </c>
      <c r="B1315" s="78" t="s">
        <v>8043</v>
      </c>
    </row>
    <row r="1316" spans="1:2" ht="15">
      <c r="A1316" s="79" t="s">
        <v>2043</v>
      </c>
      <c r="B1316" s="78" t="s">
        <v>8043</v>
      </c>
    </row>
    <row r="1317" spans="1:2" ht="15">
      <c r="A1317" s="79" t="s">
        <v>2044</v>
      </c>
      <c r="B1317" s="78" t="s">
        <v>8043</v>
      </c>
    </row>
    <row r="1318" spans="1:2" ht="15">
      <c r="A1318" s="79" t="s">
        <v>2045</v>
      </c>
      <c r="B1318" s="78" t="s">
        <v>8043</v>
      </c>
    </row>
    <row r="1319" spans="1:2" ht="15">
      <c r="A1319" s="79" t="s">
        <v>2046</v>
      </c>
      <c r="B1319" s="78" t="s">
        <v>8043</v>
      </c>
    </row>
    <row r="1320" spans="1:2" ht="15">
      <c r="A1320" s="79" t="s">
        <v>2047</v>
      </c>
      <c r="B1320" s="78" t="s">
        <v>8043</v>
      </c>
    </row>
    <row r="1321" spans="1:2" ht="15">
      <c r="A1321" s="79" t="s">
        <v>2048</v>
      </c>
      <c r="B1321" s="78" t="s">
        <v>8043</v>
      </c>
    </row>
    <row r="1322" spans="1:2" ht="15">
      <c r="A1322" s="79" t="s">
        <v>2049</v>
      </c>
      <c r="B1322" s="78" t="s">
        <v>8043</v>
      </c>
    </row>
    <row r="1323" spans="1:2" ht="15">
      <c r="A1323" s="79" t="s">
        <v>2050</v>
      </c>
      <c r="B1323" s="78" t="s">
        <v>8043</v>
      </c>
    </row>
    <row r="1324" spans="1:2" ht="15">
      <c r="A1324" s="79" t="s">
        <v>2051</v>
      </c>
      <c r="B1324" s="78" t="s">
        <v>8043</v>
      </c>
    </row>
    <row r="1325" spans="1:2" ht="15">
      <c r="A1325" s="79" t="s">
        <v>2052</v>
      </c>
      <c r="B1325" s="78" t="s">
        <v>8043</v>
      </c>
    </row>
    <row r="1326" spans="1:2" ht="15">
      <c r="A1326" s="79" t="s">
        <v>2053</v>
      </c>
      <c r="B1326" s="78" t="s">
        <v>8043</v>
      </c>
    </row>
    <row r="1327" spans="1:2" ht="15">
      <c r="A1327" s="79" t="s">
        <v>2054</v>
      </c>
      <c r="B1327" s="78" t="s">
        <v>8043</v>
      </c>
    </row>
    <row r="1328" spans="1:2" ht="15">
      <c r="A1328" s="79" t="s">
        <v>2055</v>
      </c>
      <c r="B1328" s="78" t="s">
        <v>8043</v>
      </c>
    </row>
    <row r="1329" spans="1:2" ht="15">
      <c r="A1329" s="79" t="s">
        <v>2056</v>
      </c>
      <c r="B1329" s="78" t="s">
        <v>8043</v>
      </c>
    </row>
    <row r="1330" spans="1:2" ht="15">
      <c r="A1330" s="79" t="s">
        <v>2057</v>
      </c>
      <c r="B1330" s="78" t="s">
        <v>8043</v>
      </c>
    </row>
    <row r="1331" spans="1:2" ht="15">
      <c r="A1331" s="79" t="s">
        <v>2058</v>
      </c>
      <c r="B1331" s="78" t="s">
        <v>8043</v>
      </c>
    </row>
    <row r="1332" spans="1:2" ht="15">
      <c r="A1332" s="79" t="s">
        <v>2059</v>
      </c>
      <c r="B1332" s="78" t="s">
        <v>8043</v>
      </c>
    </row>
    <row r="1333" spans="1:2" ht="15">
      <c r="A1333" s="79" t="s">
        <v>2060</v>
      </c>
      <c r="B1333" s="78" t="s">
        <v>8043</v>
      </c>
    </row>
    <row r="1334" spans="1:2" ht="15">
      <c r="A1334" s="79" t="s">
        <v>2061</v>
      </c>
      <c r="B1334" s="78" t="s">
        <v>8043</v>
      </c>
    </row>
    <row r="1335" spans="1:2" ht="15">
      <c r="A1335" s="79" t="s">
        <v>2062</v>
      </c>
      <c r="B1335" s="78" t="s">
        <v>8043</v>
      </c>
    </row>
    <row r="1336" spans="1:2" ht="15">
      <c r="A1336" s="79" t="s">
        <v>2063</v>
      </c>
      <c r="B1336" s="78" t="s">
        <v>8043</v>
      </c>
    </row>
    <row r="1337" spans="1:2" ht="15">
      <c r="A1337" s="79" t="s">
        <v>2064</v>
      </c>
      <c r="B1337" s="78" t="s">
        <v>8043</v>
      </c>
    </row>
    <row r="1338" spans="1:2" ht="15">
      <c r="A1338" s="79" t="s">
        <v>2065</v>
      </c>
      <c r="B1338" s="78" t="s">
        <v>8043</v>
      </c>
    </row>
    <row r="1339" spans="1:2" ht="15">
      <c r="A1339" s="79" t="s">
        <v>2066</v>
      </c>
      <c r="B1339" s="78" t="s">
        <v>8043</v>
      </c>
    </row>
    <row r="1340" spans="1:2" ht="15">
      <c r="A1340" s="79" t="s">
        <v>2067</v>
      </c>
      <c r="B1340" s="78" t="s">
        <v>8043</v>
      </c>
    </row>
    <row r="1341" spans="1:2" ht="15">
      <c r="A1341" s="79" t="s">
        <v>2068</v>
      </c>
      <c r="B1341" s="78" t="s">
        <v>8043</v>
      </c>
    </row>
    <row r="1342" spans="1:2" ht="15">
      <c r="A1342" s="79" t="s">
        <v>2069</v>
      </c>
      <c r="B1342" s="78" t="s">
        <v>8043</v>
      </c>
    </row>
    <row r="1343" spans="1:2" ht="15">
      <c r="A1343" s="79" t="s">
        <v>2070</v>
      </c>
      <c r="B1343" s="78" t="s">
        <v>8043</v>
      </c>
    </row>
    <row r="1344" spans="1:2" ht="15">
      <c r="A1344" s="79" t="s">
        <v>2071</v>
      </c>
      <c r="B1344" s="78" t="s">
        <v>8043</v>
      </c>
    </row>
    <row r="1345" spans="1:2" ht="15">
      <c r="A1345" s="79" t="s">
        <v>2072</v>
      </c>
      <c r="B1345" s="78" t="s">
        <v>8043</v>
      </c>
    </row>
    <row r="1346" spans="1:2" ht="15">
      <c r="A1346" s="79" t="s">
        <v>2073</v>
      </c>
      <c r="B1346" s="78" t="s">
        <v>8043</v>
      </c>
    </row>
    <row r="1347" spans="1:2" ht="15">
      <c r="A1347" s="79" t="s">
        <v>2074</v>
      </c>
      <c r="B1347" s="78" t="s">
        <v>8043</v>
      </c>
    </row>
    <row r="1348" spans="1:2" ht="15">
      <c r="A1348" s="79" t="s">
        <v>2075</v>
      </c>
      <c r="B1348" s="78" t="s">
        <v>8043</v>
      </c>
    </row>
    <row r="1349" spans="1:2" ht="15">
      <c r="A1349" s="79" t="s">
        <v>2076</v>
      </c>
      <c r="B1349" s="78" t="s">
        <v>8043</v>
      </c>
    </row>
    <row r="1350" spans="1:2" ht="15">
      <c r="A1350" s="79" t="s">
        <v>2077</v>
      </c>
      <c r="B1350" s="78" t="s">
        <v>8043</v>
      </c>
    </row>
    <row r="1351" spans="1:2" ht="15">
      <c r="A1351" s="79" t="s">
        <v>2078</v>
      </c>
      <c r="B1351" s="78" t="s">
        <v>8043</v>
      </c>
    </row>
    <row r="1352" spans="1:2" ht="15">
      <c r="A1352" s="79" t="s">
        <v>2079</v>
      </c>
      <c r="B1352" s="78" t="s">
        <v>8043</v>
      </c>
    </row>
    <row r="1353" spans="1:2" ht="15">
      <c r="A1353" s="79" t="s">
        <v>2080</v>
      </c>
      <c r="B1353" s="78" t="s">
        <v>8043</v>
      </c>
    </row>
    <row r="1354" spans="1:2" ht="15">
      <c r="A1354" s="79" t="s">
        <v>2081</v>
      </c>
      <c r="B1354" s="78" t="s">
        <v>8043</v>
      </c>
    </row>
    <row r="1355" spans="1:2" ht="15">
      <c r="A1355" s="79" t="s">
        <v>2082</v>
      </c>
      <c r="B1355" s="78" t="s">
        <v>8043</v>
      </c>
    </row>
    <row r="1356" spans="1:2" ht="15">
      <c r="A1356" s="79" t="s">
        <v>2083</v>
      </c>
      <c r="B1356" s="78" t="s">
        <v>8043</v>
      </c>
    </row>
    <row r="1357" spans="1:2" ht="15">
      <c r="A1357" s="79" t="s">
        <v>2084</v>
      </c>
      <c r="B1357" s="78" t="s">
        <v>8043</v>
      </c>
    </row>
    <row r="1358" spans="1:2" ht="15">
      <c r="A1358" s="79" t="s">
        <v>2085</v>
      </c>
      <c r="B1358" s="78" t="s">
        <v>8043</v>
      </c>
    </row>
    <row r="1359" spans="1:2" ht="15">
      <c r="A1359" s="79" t="s">
        <v>2086</v>
      </c>
      <c r="B1359" s="78" t="s">
        <v>8043</v>
      </c>
    </row>
    <row r="1360" spans="1:2" ht="15">
      <c r="A1360" s="79" t="s">
        <v>2087</v>
      </c>
      <c r="B1360" s="78" t="s">
        <v>8043</v>
      </c>
    </row>
    <row r="1361" spans="1:2" ht="15">
      <c r="A1361" s="79" t="s">
        <v>2088</v>
      </c>
      <c r="B1361" s="78" t="s">
        <v>8043</v>
      </c>
    </row>
    <row r="1362" spans="1:2" ht="15">
      <c r="A1362" s="79" t="s">
        <v>2089</v>
      </c>
      <c r="B1362" s="78" t="s">
        <v>8043</v>
      </c>
    </row>
    <row r="1363" spans="1:2" ht="15">
      <c r="A1363" s="79" t="s">
        <v>2090</v>
      </c>
      <c r="B1363" s="78" t="s">
        <v>8043</v>
      </c>
    </row>
    <row r="1364" spans="1:2" ht="15">
      <c r="A1364" s="79" t="s">
        <v>2091</v>
      </c>
      <c r="B1364" s="78" t="s">
        <v>8043</v>
      </c>
    </row>
    <row r="1365" spans="1:2" ht="15">
      <c r="A1365" s="79" t="s">
        <v>2092</v>
      </c>
      <c r="B1365" s="78" t="s">
        <v>8043</v>
      </c>
    </row>
    <row r="1366" spans="1:2" ht="15">
      <c r="A1366" s="79" t="s">
        <v>2093</v>
      </c>
      <c r="B1366" s="78" t="s">
        <v>8043</v>
      </c>
    </row>
    <row r="1367" spans="1:2" ht="15">
      <c r="A1367" s="79" t="s">
        <v>2094</v>
      </c>
      <c r="B1367" s="78" t="s">
        <v>8043</v>
      </c>
    </row>
    <row r="1368" spans="1:2" ht="15">
      <c r="A1368" s="79" t="s">
        <v>2095</v>
      </c>
      <c r="B1368" s="78" t="s">
        <v>8043</v>
      </c>
    </row>
    <row r="1369" spans="1:2" ht="15">
      <c r="A1369" s="79" t="s">
        <v>2096</v>
      </c>
      <c r="B1369" s="78" t="s">
        <v>8043</v>
      </c>
    </row>
    <row r="1370" spans="1:2" ht="15">
      <c r="A1370" s="79" t="s">
        <v>2097</v>
      </c>
      <c r="B1370" s="78" t="s">
        <v>8043</v>
      </c>
    </row>
    <row r="1371" spans="1:2" ht="15">
      <c r="A1371" s="79" t="s">
        <v>2098</v>
      </c>
      <c r="B1371" s="78" t="s">
        <v>8043</v>
      </c>
    </row>
    <row r="1372" spans="1:2" ht="15">
      <c r="A1372" s="79" t="s">
        <v>2099</v>
      </c>
      <c r="B1372" s="78" t="s">
        <v>8043</v>
      </c>
    </row>
    <row r="1373" spans="1:2" ht="15">
      <c r="A1373" s="79" t="s">
        <v>2100</v>
      </c>
      <c r="B1373" s="78" t="s">
        <v>8043</v>
      </c>
    </row>
    <row r="1374" spans="1:2" ht="15">
      <c r="A1374" s="79" t="s">
        <v>2101</v>
      </c>
      <c r="B1374" s="78" t="s">
        <v>8043</v>
      </c>
    </row>
    <row r="1375" spans="1:2" ht="15">
      <c r="A1375" s="79" t="s">
        <v>2102</v>
      </c>
      <c r="B1375" s="78" t="s">
        <v>8043</v>
      </c>
    </row>
    <row r="1376" spans="1:2" ht="15">
      <c r="A1376" s="79" t="s">
        <v>2103</v>
      </c>
      <c r="B1376" s="78" t="s">
        <v>8043</v>
      </c>
    </row>
    <row r="1377" spans="1:2" ht="15">
      <c r="A1377" s="79" t="s">
        <v>2104</v>
      </c>
      <c r="B1377" s="78" t="s">
        <v>8043</v>
      </c>
    </row>
    <row r="1378" spans="1:2" ht="15">
      <c r="A1378" s="79" t="s">
        <v>2105</v>
      </c>
      <c r="B1378" s="78" t="s">
        <v>8043</v>
      </c>
    </row>
    <row r="1379" spans="1:2" ht="15">
      <c r="A1379" s="79" t="s">
        <v>2106</v>
      </c>
      <c r="B1379" s="78" t="s">
        <v>8043</v>
      </c>
    </row>
    <row r="1380" spans="1:2" ht="15">
      <c r="A1380" s="79" t="s">
        <v>2107</v>
      </c>
      <c r="B1380" s="78" t="s">
        <v>8043</v>
      </c>
    </row>
    <row r="1381" spans="1:2" ht="15">
      <c r="A1381" s="79" t="s">
        <v>2108</v>
      </c>
      <c r="B1381" s="78" t="s">
        <v>8043</v>
      </c>
    </row>
    <row r="1382" spans="1:2" ht="15">
      <c r="A1382" s="79" t="s">
        <v>2109</v>
      </c>
      <c r="B1382" s="78" t="s">
        <v>8043</v>
      </c>
    </row>
    <row r="1383" spans="1:2" ht="15">
      <c r="A1383" s="79" t="s">
        <v>2110</v>
      </c>
      <c r="B1383" s="78" t="s">
        <v>8043</v>
      </c>
    </row>
    <row r="1384" spans="1:2" ht="15">
      <c r="A1384" s="79" t="s">
        <v>2111</v>
      </c>
      <c r="B1384" s="78" t="s">
        <v>8043</v>
      </c>
    </row>
    <row r="1385" spans="1:2" ht="15">
      <c r="A1385" s="79" t="s">
        <v>2112</v>
      </c>
      <c r="B1385" s="78" t="s">
        <v>8043</v>
      </c>
    </row>
    <row r="1386" spans="1:2" ht="15">
      <c r="A1386" s="79" t="s">
        <v>2113</v>
      </c>
      <c r="B1386" s="78" t="s">
        <v>8043</v>
      </c>
    </row>
    <row r="1387" spans="1:2" ht="15">
      <c r="A1387" s="79" t="s">
        <v>2114</v>
      </c>
      <c r="B1387" s="78" t="s">
        <v>8043</v>
      </c>
    </row>
    <row r="1388" spans="1:2" ht="15">
      <c r="A1388" s="79" t="s">
        <v>2115</v>
      </c>
      <c r="B1388" s="78" t="s">
        <v>8043</v>
      </c>
    </row>
    <row r="1389" spans="1:2" ht="15">
      <c r="A1389" s="79" t="s">
        <v>2116</v>
      </c>
      <c r="B1389" s="78" t="s">
        <v>8043</v>
      </c>
    </row>
    <row r="1390" spans="1:2" ht="15">
      <c r="A1390" s="79" t="s">
        <v>2117</v>
      </c>
      <c r="B1390" s="78" t="s">
        <v>8043</v>
      </c>
    </row>
    <row r="1391" spans="1:2" ht="15">
      <c r="A1391" s="79" t="s">
        <v>2118</v>
      </c>
      <c r="B1391" s="78" t="s">
        <v>8043</v>
      </c>
    </row>
    <row r="1392" spans="1:2" ht="15">
      <c r="A1392" s="79" t="s">
        <v>2119</v>
      </c>
      <c r="B1392" s="78" t="s">
        <v>8043</v>
      </c>
    </row>
    <row r="1393" spans="1:2" ht="15">
      <c r="A1393" s="79" t="s">
        <v>2120</v>
      </c>
      <c r="B1393" s="78" t="s">
        <v>8043</v>
      </c>
    </row>
    <row r="1394" spans="1:2" ht="15">
      <c r="A1394" s="79" t="s">
        <v>2121</v>
      </c>
      <c r="B1394" s="78" t="s">
        <v>8043</v>
      </c>
    </row>
    <row r="1395" spans="1:2" ht="15">
      <c r="A1395" s="79" t="s">
        <v>2122</v>
      </c>
      <c r="B1395" s="78" t="s">
        <v>8043</v>
      </c>
    </row>
    <row r="1396" spans="1:2" ht="15">
      <c r="A1396" s="79" t="s">
        <v>2123</v>
      </c>
      <c r="B1396" s="78" t="s">
        <v>8043</v>
      </c>
    </row>
    <row r="1397" spans="1:2" ht="15">
      <c r="A1397" s="79" t="s">
        <v>2124</v>
      </c>
      <c r="B1397" s="78" t="s">
        <v>8043</v>
      </c>
    </row>
    <row r="1398" spans="1:2" ht="15">
      <c r="A1398" s="79" t="s">
        <v>2125</v>
      </c>
      <c r="B1398" s="78" t="s">
        <v>8043</v>
      </c>
    </row>
    <row r="1399" spans="1:2" ht="15">
      <c r="A1399" s="79" t="s">
        <v>2126</v>
      </c>
      <c r="B1399" s="78" t="s">
        <v>8043</v>
      </c>
    </row>
    <row r="1400" spans="1:2" ht="15">
      <c r="A1400" s="79" t="s">
        <v>2127</v>
      </c>
      <c r="B1400" s="78" t="s">
        <v>8043</v>
      </c>
    </row>
    <row r="1401" spans="1:2" ht="15">
      <c r="A1401" s="79" t="s">
        <v>2128</v>
      </c>
      <c r="B1401" s="78" t="s">
        <v>8043</v>
      </c>
    </row>
    <row r="1402" spans="1:2" ht="15">
      <c r="A1402" s="79" t="s">
        <v>2129</v>
      </c>
      <c r="B1402" s="78" t="s">
        <v>8043</v>
      </c>
    </row>
    <row r="1403" spans="1:2" ht="15">
      <c r="A1403" s="79" t="s">
        <v>2130</v>
      </c>
      <c r="B1403" s="78" t="s">
        <v>8043</v>
      </c>
    </row>
    <row r="1404" spans="1:2" ht="15">
      <c r="A1404" s="79" t="s">
        <v>2131</v>
      </c>
      <c r="B1404" s="78" t="s">
        <v>8043</v>
      </c>
    </row>
    <row r="1405" spans="1:2" ht="15">
      <c r="A1405" s="79" t="s">
        <v>2132</v>
      </c>
      <c r="B1405" s="78" t="s">
        <v>8043</v>
      </c>
    </row>
    <row r="1406" spans="1:2" ht="15">
      <c r="A1406" s="79" t="s">
        <v>2133</v>
      </c>
      <c r="B1406" s="78" t="s">
        <v>8043</v>
      </c>
    </row>
    <row r="1407" spans="1:2" ht="15">
      <c r="A1407" s="79" t="s">
        <v>2134</v>
      </c>
      <c r="B1407" s="78" t="s">
        <v>8043</v>
      </c>
    </row>
    <row r="1408" spans="1:2" ht="15">
      <c r="A1408" s="79" t="s">
        <v>2135</v>
      </c>
      <c r="B1408" s="78" t="s">
        <v>8043</v>
      </c>
    </row>
    <row r="1409" spans="1:2" ht="15">
      <c r="A1409" s="79" t="s">
        <v>2136</v>
      </c>
      <c r="B1409" s="78" t="s">
        <v>8043</v>
      </c>
    </row>
    <row r="1410" spans="1:2" ht="15">
      <c r="A1410" s="79" t="s">
        <v>2137</v>
      </c>
      <c r="B1410" s="78" t="s">
        <v>8043</v>
      </c>
    </row>
    <row r="1411" spans="1:2" ht="15">
      <c r="A1411" s="79" t="s">
        <v>2138</v>
      </c>
      <c r="B1411" s="78" t="s">
        <v>8043</v>
      </c>
    </row>
    <row r="1412" spans="1:2" ht="15">
      <c r="A1412" s="79" t="s">
        <v>2139</v>
      </c>
      <c r="B1412" s="78" t="s">
        <v>8043</v>
      </c>
    </row>
    <row r="1413" spans="1:2" ht="15">
      <c r="A1413" s="79" t="s">
        <v>2140</v>
      </c>
      <c r="B1413" s="78" t="s">
        <v>8043</v>
      </c>
    </row>
    <row r="1414" spans="1:2" ht="15">
      <c r="A1414" s="79" t="s">
        <v>2141</v>
      </c>
      <c r="B1414" s="78" t="s">
        <v>8043</v>
      </c>
    </row>
    <row r="1415" spans="1:2" ht="15">
      <c r="A1415" s="79" t="s">
        <v>2142</v>
      </c>
      <c r="B1415" s="78" t="s">
        <v>8043</v>
      </c>
    </row>
    <row r="1416" spans="1:2" ht="15">
      <c r="A1416" s="79" t="s">
        <v>2143</v>
      </c>
      <c r="B1416" s="78" t="s">
        <v>8043</v>
      </c>
    </row>
    <row r="1417" spans="1:2" ht="15">
      <c r="A1417" s="79" t="s">
        <v>2144</v>
      </c>
      <c r="B1417" s="78" t="s">
        <v>8043</v>
      </c>
    </row>
    <row r="1418" spans="1:2" ht="15">
      <c r="A1418" s="79" t="s">
        <v>2145</v>
      </c>
      <c r="B1418" s="78" t="s">
        <v>8043</v>
      </c>
    </row>
    <row r="1419" spans="1:2" ht="15">
      <c r="A1419" s="79" t="s">
        <v>2146</v>
      </c>
      <c r="B1419" s="78" t="s">
        <v>8043</v>
      </c>
    </row>
    <row r="1420" spans="1:2" ht="15">
      <c r="A1420" s="79" t="s">
        <v>2147</v>
      </c>
      <c r="B1420" s="78" t="s">
        <v>8043</v>
      </c>
    </row>
    <row r="1421" spans="1:2" ht="15">
      <c r="A1421" s="79" t="s">
        <v>2148</v>
      </c>
      <c r="B1421" s="78" t="s">
        <v>8043</v>
      </c>
    </row>
    <row r="1422" spans="1:2" ht="15">
      <c r="A1422" s="79" t="s">
        <v>2149</v>
      </c>
      <c r="B1422" s="78" t="s">
        <v>8043</v>
      </c>
    </row>
    <row r="1423" spans="1:2" ht="15">
      <c r="A1423" s="79" t="s">
        <v>2150</v>
      </c>
      <c r="B1423" s="78" t="s">
        <v>8043</v>
      </c>
    </row>
    <row r="1424" spans="1:2" ht="15">
      <c r="A1424" s="79" t="s">
        <v>2151</v>
      </c>
      <c r="B1424" s="78" t="s">
        <v>8043</v>
      </c>
    </row>
    <row r="1425" spans="1:2" ht="15">
      <c r="A1425" s="79" t="s">
        <v>2152</v>
      </c>
      <c r="B1425" s="78" t="s">
        <v>8043</v>
      </c>
    </row>
    <row r="1426" spans="1:2" ht="15">
      <c r="A1426" s="79" t="s">
        <v>2153</v>
      </c>
      <c r="B1426" s="78" t="s">
        <v>8043</v>
      </c>
    </row>
    <row r="1427" spans="1:2" ht="15">
      <c r="A1427" s="79" t="s">
        <v>2154</v>
      </c>
      <c r="B1427" s="78" t="s">
        <v>8043</v>
      </c>
    </row>
    <row r="1428" spans="1:2" ht="15">
      <c r="A1428" s="79" t="s">
        <v>2155</v>
      </c>
      <c r="B1428" s="78" t="s">
        <v>8043</v>
      </c>
    </row>
    <row r="1429" spans="1:2" ht="15">
      <c r="A1429" s="79" t="s">
        <v>2156</v>
      </c>
      <c r="B1429" s="78" t="s">
        <v>8043</v>
      </c>
    </row>
    <row r="1430" spans="1:2" ht="15">
      <c r="A1430" s="79" t="s">
        <v>2157</v>
      </c>
      <c r="B1430" s="78" t="s">
        <v>8043</v>
      </c>
    </row>
    <row r="1431" spans="1:2" ht="15">
      <c r="A1431" s="79" t="s">
        <v>2158</v>
      </c>
      <c r="B1431" s="78" t="s">
        <v>8043</v>
      </c>
    </row>
    <row r="1432" spans="1:2" ht="15">
      <c r="A1432" s="79" t="s">
        <v>2159</v>
      </c>
      <c r="B1432" s="78" t="s">
        <v>8043</v>
      </c>
    </row>
    <row r="1433" spans="1:2" ht="15">
      <c r="A1433" s="79" t="s">
        <v>2160</v>
      </c>
      <c r="B1433" s="78" t="s">
        <v>8043</v>
      </c>
    </row>
    <row r="1434" spans="1:2" ht="15">
      <c r="A1434" s="79" t="s">
        <v>2161</v>
      </c>
      <c r="B1434" s="78" t="s">
        <v>8043</v>
      </c>
    </row>
    <row r="1435" spans="1:2" ht="15">
      <c r="A1435" s="79" t="s">
        <v>2162</v>
      </c>
      <c r="B1435" s="78" t="s">
        <v>8043</v>
      </c>
    </row>
    <row r="1436" spans="1:2" ht="15">
      <c r="A1436" s="79" t="s">
        <v>2163</v>
      </c>
      <c r="B1436" s="78" t="s">
        <v>8043</v>
      </c>
    </row>
    <row r="1437" spans="1:2" ht="15">
      <c r="A1437" s="79" t="s">
        <v>2164</v>
      </c>
      <c r="B1437" s="78" t="s">
        <v>8043</v>
      </c>
    </row>
    <row r="1438" spans="1:2" ht="15">
      <c r="A1438" s="79" t="s">
        <v>2165</v>
      </c>
      <c r="B1438" s="78" t="s">
        <v>8043</v>
      </c>
    </row>
    <row r="1439" spans="1:2" ht="15">
      <c r="A1439" s="79" t="s">
        <v>2166</v>
      </c>
      <c r="B1439" s="78" t="s">
        <v>8043</v>
      </c>
    </row>
    <row r="1440" spans="1:2" ht="15">
      <c r="A1440" s="79" t="s">
        <v>2167</v>
      </c>
      <c r="B1440" s="78" t="s">
        <v>8043</v>
      </c>
    </row>
    <row r="1441" spans="1:2" ht="15">
      <c r="A1441" s="79" t="s">
        <v>2168</v>
      </c>
      <c r="B1441" s="78" t="s">
        <v>8043</v>
      </c>
    </row>
    <row r="1442" spans="1:2" ht="15">
      <c r="A1442" s="79" t="s">
        <v>2169</v>
      </c>
      <c r="B1442" s="78" t="s">
        <v>8043</v>
      </c>
    </row>
    <row r="1443" spans="1:2" ht="15">
      <c r="A1443" s="79" t="s">
        <v>2170</v>
      </c>
      <c r="B1443" s="78" t="s">
        <v>8043</v>
      </c>
    </row>
    <row r="1444" spans="1:2" ht="15">
      <c r="A1444" s="79" t="s">
        <v>2171</v>
      </c>
      <c r="B1444" s="78" t="s">
        <v>8043</v>
      </c>
    </row>
    <row r="1445" spans="1:2" ht="15">
      <c r="A1445" s="79" t="s">
        <v>2172</v>
      </c>
      <c r="B1445" s="78" t="s">
        <v>8043</v>
      </c>
    </row>
    <row r="1446" spans="1:2" ht="15">
      <c r="A1446" s="79" t="s">
        <v>2173</v>
      </c>
      <c r="B1446" s="78" t="s">
        <v>8043</v>
      </c>
    </row>
    <row r="1447" spans="1:2" ht="15">
      <c r="A1447" s="79" t="s">
        <v>2174</v>
      </c>
      <c r="B1447" s="78" t="s">
        <v>8043</v>
      </c>
    </row>
    <row r="1448" spans="1:2" ht="15">
      <c r="A1448" s="79" t="s">
        <v>2175</v>
      </c>
      <c r="B1448" s="78" t="s">
        <v>8043</v>
      </c>
    </row>
    <row r="1449" spans="1:2" ht="15">
      <c r="A1449" s="79" t="s">
        <v>2176</v>
      </c>
      <c r="B1449" s="78" t="s">
        <v>8043</v>
      </c>
    </row>
    <row r="1450" spans="1:2" ht="15">
      <c r="A1450" s="79" t="s">
        <v>2177</v>
      </c>
      <c r="B1450" s="78" t="s">
        <v>8043</v>
      </c>
    </row>
    <row r="1451" spans="1:2" ht="15">
      <c r="A1451" s="79" t="s">
        <v>2178</v>
      </c>
      <c r="B1451" s="78" t="s">
        <v>8043</v>
      </c>
    </row>
    <row r="1452" spans="1:2" ht="15">
      <c r="A1452" s="79" t="s">
        <v>2179</v>
      </c>
      <c r="B1452" s="78" t="s">
        <v>8043</v>
      </c>
    </row>
    <row r="1453" spans="1:2" ht="15">
      <c r="A1453" s="79" t="s">
        <v>2180</v>
      </c>
      <c r="B1453" s="78" t="s">
        <v>8043</v>
      </c>
    </row>
    <row r="1454" spans="1:2" ht="15">
      <c r="A1454" s="79" t="s">
        <v>2181</v>
      </c>
      <c r="B1454" s="78" t="s">
        <v>8043</v>
      </c>
    </row>
    <row r="1455" spans="1:2" ht="15">
      <c r="A1455" s="79" t="s">
        <v>2182</v>
      </c>
      <c r="B1455" s="78" t="s">
        <v>8043</v>
      </c>
    </row>
    <row r="1456" spans="1:2" ht="15">
      <c r="A1456" s="79" t="s">
        <v>2183</v>
      </c>
      <c r="B1456" s="78" t="s">
        <v>8043</v>
      </c>
    </row>
    <row r="1457" spans="1:2" ht="15">
      <c r="A1457" s="79" t="s">
        <v>2184</v>
      </c>
      <c r="B1457" s="78" t="s">
        <v>8043</v>
      </c>
    </row>
    <row r="1458" spans="1:2" ht="15">
      <c r="A1458" s="79" t="s">
        <v>2185</v>
      </c>
      <c r="B1458" s="78" t="s">
        <v>8043</v>
      </c>
    </row>
    <row r="1459" spans="1:2" ht="15">
      <c r="A1459" s="79" t="s">
        <v>2186</v>
      </c>
      <c r="B1459" s="78" t="s">
        <v>8043</v>
      </c>
    </row>
    <row r="1460" spans="1:2" ht="15">
      <c r="A1460" s="79" t="s">
        <v>2187</v>
      </c>
      <c r="B1460" s="78" t="s">
        <v>8043</v>
      </c>
    </row>
    <row r="1461" spans="1:2" ht="15">
      <c r="A1461" s="79" t="s">
        <v>2188</v>
      </c>
      <c r="B1461" s="78" t="s">
        <v>8043</v>
      </c>
    </row>
    <row r="1462" spans="1:2" ht="15">
      <c r="A1462" s="79" t="s">
        <v>2189</v>
      </c>
      <c r="B1462" s="78" t="s">
        <v>8043</v>
      </c>
    </row>
    <row r="1463" spans="1:2" ht="15">
      <c r="A1463" s="79" t="s">
        <v>2190</v>
      </c>
      <c r="B1463" s="78" t="s">
        <v>8043</v>
      </c>
    </row>
    <row r="1464" spans="1:2" ht="15">
      <c r="A1464" s="79" t="s">
        <v>2191</v>
      </c>
      <c r="B1464" s="78" t="s">
        <v>8043</v>
      </c>
    </row>
    <row r="1465" spans="1:2" ht="15">
      <c r="A1465" s="79" t="s">
        <v>2192</v>
      </c>
      <c r="B1465" s="78" t="s">
        <v>8043</v>
      </c>
    </row>
    <row r="1466" spans="1:2" ht="15">
      <c r="A1466" s="79" t="s">
        <v>2193</v>
      </c>
      <c r="B1466" s="78" t="s">
        <v>8043</v>
      </c>
    </row>
    <row r="1467" spans="1:2" ht="15">
      <c r="A1467" s="79" t="s">
        <v>2194</v>
      </c>
      <c r="B1467" s="78" t="s">
        <v>8043</v>
      </c>
    </row>
    <row r="1468" spans="1:2" ht="15">
      <c r="A1468" s="79" t="s">
        <v>2195</v>
      </c>
      <c r="B1468" s="78" t="s">
        <v>8043</v>
      </c>
    </row>
    <row r="1469" spans="1:2" ht="15">
      <c r="A1469" s="79" t="s">
        <v>2196</v>
      </c>
      <c r="B1469" s="78" t="s">
        <v>8043</v>
      </c>
    </row>
    <row r="1470" spans="1:2" ht="15">
      <c r="A1470" s="79" t="s">
        <v>2197</v>
      </c>
      <c r="B1470" s="78" t="s">
        <v>8043</v>
      </c>
    </row>
    <row r="1471" spans="1:2" ht="15">
      <c r="A1471" s="79" t="s">
        <v>2198</v>
      </c>
      <c r="B1471" s="78" t="s">
        <v>8043</v>
      </c>
    </row>
    <row r="1472" spans="1:2" ht="15">
      <c r="A1472" s="79" t="s">
        <v>2199</v>
      </c>
      <c r="B1472" s="78" t="s">
        <v>8043</v>
      </c>
    </row>
    <row r="1473" spans="1:2" ht="15">
      <c r="A1473" s="79" t="s">
        <v>2200</v>
      </c>
      <c r="B1473" s="78" t="s">
        <v>8043</v>
      </c>
    </row>
    <row r="1474" spans="1:2" ht="15">
      <c r="A1474" s="79" t="s">
        <v>2201</v>
      </c>
      <c r="B1474" s="78" t="s">
        <v>8043</v>
      </c>
    </row>
    <row r="1475" spans="1:2" ht="15">
      <c r="A1475" s="79" t="s">
        <v>2202</v>
      </c>
      <c r="B1475" s="78" t="s">
        <v>8043</v>
      </c>
    </row>
    <row r="1476" spans="1:2" ht="15">
      <c r="A1476" s="79" t="s">
        <v>2203</v>
      </c>
      <c r="B1476" s="78" t="s">
        <v>8043</v>
      </c>
    </row>
    <row r="1477" spans="1:2" ht="15">
      <c r="A1477" s="79" t="s">
        <v>2204</v>
      </c>
      <c r="B1477" s="78" t="s">
        <v>8043</v>
      </c>
    </row>
    <row r="1478" spans="1:2" ht="15">
      <c r="A1478" s="79" t="s">
        <v>2205</v>
      </c>
      <c r="B1478" s="78" t="s">
        <v>8043</v>
      </c>
    </row>
    <row r="1479" spans="1:2" ht="15">
      <c r="A1479" s="79" t="s">
        <v>2206</v>
      </c>
      <c r="B1479" s="78" t="s">
        <v>8043</v>
      </c>
    </row>
    <row r="1480" spans="1:2" ht="15">
      <c r="A1480" s="79" t="s">
        <v>2207</v>
      </c>
      <c r="B1480" s="78" t="s">
        <v>8043</v>
      </c>
    </row>
    <row r="1481" spans="1:2" ht="15">
      <c r="A1481" s="79" t="s">
        <v>2208</v>
      </c>
      <c r="B1481" s="78" t="s">
        <v>8043</v>
      </c>
    </row>
    <row r="1482" spans="1:2" ht="15">
      <c r="A1482" s="79" t="s">
        <v>2209</v>
      </c>
      <c r="B1482" s="78" t="s">
        <v>8043</v>
      </c>
    </row>
    <row r="1483" spans="1:2" ht="15">
      <c r="A1483" s="79" t="s">
        <v>2210</v>
      </c>
      <c r="B1483" s="78" t="s">
        <v>8043</v>
      </c>
    </row>
    <row r="1484" spans="1:2" ht="15">
      <c r="A1484" s="79" t="s">
        <v>2211</v>
      </c>
      <c r="B1484" s="78" t="s">
        <v>8043</v>
      </c>
    </row>
    <row r="1485" spans="1:2" ht="15">
      <c r="A1485" s="79" t="s">
        <v>2212</v>
      </c>
      <c r="B1485" s="78" t="s">
        <v>8043</v>
      </c>
    </row>
    <row r="1486" spans="1:2" ht="15">
      <c r="A1486" s="79" t="s">
        <v>2213</v>
      </c>
      <c r="B1486" s="78" t="s">
        <v>8043</v>
      </c>
    </row>
    <row r="1487" spans="1:2" ht="15">
      <c r="A1487" s="79" t="s">
        <v>2214</v>
      </c>
      <c r="B1487" s="78" t="s">
        <v>8043</v>
      </c>
    </row>
    <row r="1488" spans="1:2" ht="15">
      <c r="A1488" s="79" t="s">
        <v>2215</v>
      </c>
      <c r="B1488" s="78" t="s">
        <v>8043</v>
      </c>
    </row>
    <row r="1489" spans="1:2" ht="15">
      <c r="A1489" s="79" t="s">
        <v>2216</v>
      </c>
      <c r="B1489" s="78" t="s">
        <v>8043</v>
      </c>
    </row>
    <row r="1490" spans="1:2" ht="15">
      <c r="A1490" s="79" t="s">
        <v>2217</v>
      </c>
      <c r="B1490" s="78" t="s">
        <v>8043</v>
      </c>
    </row>
    <row r="1491" spans="1:2" ht="15">
      <c r="A1491" s="79" t="s">
        <v>2218</v>
      </c>
      <c r="B1491" s="78" t="s">
        <v>8043</v>
      </c>
    </row>
    <row r="1492" spans="1:2" ht="15">
      <c r="A1492" s="79" t="s">
        <v>2219</v>
      </c>
      <c r="B1492" s="78" t="s">
        <v>8043</v>
      </c>
    </row>
    <row r="1493" spans="1:2" ht="15">
      <c r="A1493" s="79" t="s">
        <v>2220</v>
      </c>
      <c r="B1493" s="78" t="s">
        <v>8043</v>
      </c>
    </row>
    <row r="1494" spans="1:2" ht="15">
      <c r="A1494" s="79" t="s">
        <v>2221</v>
      </c>
      <c r="B1494" s="78" t="s">
        <v>8043</v>
      </c>
    </row>
    <row r="1495" spans="1:2" ht="15">
      <c r="A1495" s="79" t="s">
        <v>2222</v>
      </c>
      <c r="B1495" s="78" t="s">
        <v>8043</v>
      </c>
    </row>
    <row r="1496" spans="1:2" ht="15">
      <c r="A1496" s="79" t="s">
        <v>2223</v>
      </c>
      <c r="B1496" s="78" t="s">
        <v>8043</v>
      </c>
    </row>
    <row r="1497" spans="1:2" ht="15">
      <c r="A1497" s="79" t="s">
        <v>2224</v>
      </c>
      <c r="B1497" s="78" t="s">
        <v>8043</v>
      </c>
    </row>
    <row r="1498" spans="1:2" ht="15">
      <c r="A1498" s="79" t="s">
        <v>2225</v>
      </c>
      <c r="B1498" s="78" t="s">
        <v>8043</v>
      </c>
    </row>
    <row r="1499" spans="1:2" ht="15">
      <c r="A1499" s="79" t="s">
        <v>2226</v>
      </c>
      <c r="B1499" s="78" t="s">
        <v>8043</v>
      </c>
    </row>
    <row r="1500" spans="1:2" ht="15">
      <c r="A1500" s="79" t="s">
        <v>2227</v>
      </c>
      <c r="B1500" s="78" t="s">
        <v>8043</v>
      </c>
    </row>
    <row r="1501" spans="1:2" ht="15">
      <c r="A1501" s="79" t="s">
        <v>2228</v>
      </c>
      <c r="B1501" s="78" t="s">
        <v>8043</v>
      </c>
    </row>
    <row r="1502" spans="1:2" ht="15">
      <c r="A1502" s="79" t="s">
        <v>2229</v>
      </c>
      <c r="B1502" s="78" t="s">
        <v>8043</v>
      </c>
    </row>
    <row r="1503" spans="1:2" ht="15">
      <c r="A1503" s="79" t="s">
        <v>2230</v>
      </c>
      <c r="B1503" s="78" t="s">
        <v>8043</v>
      </c>
    </row>
    <row r="1504" spans="1:2" ht="15">
      <c r="A1504" s="79" t="s">
        <v>2231</v>
      </c>
      <c r="B1504" s="78" t="s">
        <v>8043</v>
      </c>
    </row>
    <row r="1505" spans="1:2" ht="15">
      <c r="A1505" s="79" t="s">
        <v>2232</v>
      </c>
      <c r="B1505" s="78" t="s">
        <v>8043</v>
      </c>
    </row>
    <row r="1506" spans="1:2" ht="15">
      <c r="A1506" s="79" t="s">
        <v>2233</v>
      </c>
      <c r="B1506" s="78" t="s">
        <v>8043</v>
      </c>
    </row>
    <row r="1507" spans="1:2" ht="15">
      <c r="A1507" s="79" t="s">
        <v>2234</v>
      </c>
      <c r="B1507" s="78" t="s">
        <v>8043</v>
      </c>
    </row>
    <row r="1508" spans="1:2" ht="15">
      <c r="A1508" s="79" t="s">
        <v>2235</v>
      </c>
      <c r="B1508" s="78" t="s">
        <v>8043</v>
      </c>
    </row>
    <row r="1509" spans="1:2" ht="15">
      <c r="A1509" s="79" t="s">
        <v>2236</v>
      </c>
      <c r="B1509" s="78" t="s">
        <v>8043</v>
      </c>
    </row>
    <row r="1510" spans="1:2" ht="15">
      <c r="A1510" s="79" t="s">
        <v>2237</v>
      </c>
      <c r="B1510" s="78" t="s">
        <v>8043</v>
      </c>
    </row>
    <row r="1511" spans="1:2" ht="15">
      <c r="A1511" s="79" t="s">
        <v>2238</v>
      </c>
      <c r="B1511" s="78" t="s">
        <v>8043</v>
      </c>
    </row>
    <row r="1512" spans="1:2" ht="15">
      <c r="A1512" s="79" t="s">
        <v>2239</v>
      </c>
      <c r="B1512" s="78" t="s">
        <v>8043</v>
      </c>
    </row>
    <row r="1513" spans="1:2" ht="15">
      <c r="A1513" s="79" t="s">
        <v>2240</v>
      </c>
      <c r="B1513" s="78" t="s">
        <v>8043</v>
      </c>
    </row>
    <row r="1514" spans="1:2" ht="15">
      <c r="A1514" s="79" t="s">
        <v>2241</v>
      </c>
      <c r="B1514" s="78" t="s">
        <v>8043</v>
      </c>
    </row>
    <row r="1515" spans="1:2" ht="15">
      <c r="A1515" s="79" t="s">
        <v>2242</v>
      </c>
      <c r="B1515" s="78" t="s">
        <v>8043</v>
      </c>
    </row>
    <row r="1516" spans="1:2" ht="15">
      <c r="A1516" s="79" t="s">
        <v>2243</v>
      </c>
      <c r="B1516" s="78" t="s">
        <v>8043</v>
      </c>
    </row>
    <row r="1517" spans="1:2" ht="15">
      <c r="A1517" s="79" t="s">
        <v>2244</v>
      </c>
      <c r="B1517" s="78" t="s">
        <v>8043</v>
      </c>
    </row>
    <row r="1518" spans="1:2" ht="15">
      <c r="A1518" s="79" t="s">
        <v>2245</v>
      </c>
      <c r="B1518" s="78" t="s">
        <v>8043</v>
      </c>
    </row>
    <row r="1519" spans="1:2" ht="15">
      <c r="A1519" s="79" t="s">
        <v>2246</v>
      </c>
      <c r="B1519" s="78" t="s">
        <v>8043</v>
      </c>
    </row>
    <row r="1520" spans="1:2" ht="15">
      <c r="A1520" s="79" t="s">
        <v>2247</v>
      </c>
      <c r="B1520" s="78" t="s">
        <v>8043</v>
      </c>
    </row>
    <row r="1521" spans="1:2" ht="15">
      <c r="A1521" s="79" t="s">
        <v>2248</v>
      </c>
      <c r="B1521" s="78" t="s">
        <v>8043</v>
      </c>
    </row>
    <row r="1522" spans="1:2" ht="15">
      <c r="A1522" s="79" t="s">
        <v>2249</v>
      </c>
      <c r="B1522" s="78" t="s">
        <v>8043</v>
      </c>
    </row>
    <row r="1523" spans="1:2" ht="15">
      <c r="A1523" s="79" t="s">
        <v>2250</v>
      </c>
      <c r="B1523" s="78" t="s">
        <v>8043</v>
      </c>
    </row>
    <row r="1524" spans="1:2" ht="15">
      <c r="A1524" s="79" t="s">
        <v>2251</v>
      </c>
      <c r="B1524" s="78" t="s">
        <v>8043</v>
      </c>
    </row>
    <row r="1525" spans="1:2" ht="15">
      <c r="A1525" s="79" t="s">
        <v>2252</v>
      </c>
      <c r="B1525" s="78" t="s">
        <v>8043</v>
      </c>
    </row>
    <row r="1526" spans="1:2" ht="15">
      <c r="A1526" s="79" t="s">
        <v>2253</v>
      </c>
      <c r="B1526" s="78" t="s">
        <v>8043</v>
      </c>
    </row>
    <row r="1527" spans="1:2" ht="15">
      <c r="A1527" s="79" t="s">
        <v>2254</v>
      </c>
      <c r="B1527" s="78" t="s">
        <v>8043</v>
      </c>
    </row>
    <row r="1528" spans="1:2" ht="15">
      <c r="A1528" s="79" t="s">
        <v>2255</v>
      </c>
      <c r="B1528" s="78" t="s">
        <v>8043</v>
      </c>
    </row>
    <row r="1529" spans="1:2" ht="15">
      <c r="A1529" s="79" t="s">
        <v>2256</v>
      </c>
      <c r="B1529" s="78" t="s">
        <v>8043</v>
      </c>
    </row>
    <row r="1530" spans="1:2" ht="15">
      <c r="A1530" s="79" t="s">
        <v>2257</v>
      </c>
      <c r="B1530" s="78" t="s">
        <v>8043</v>
      </c>
    </row>
    <row r="1531" spans="1:2" ht="15">
      <c r="A1531" s="79" t="s">
        <v>2258</v>
      </c>
      <c r="B1531" s="78" t="s">
        <v>8043</v>
      </c>
    </row>
    <row r="1532" spans="1:2" ht="15">
      <c r="A1532" s="79" t="s">
        <v>2259</v>
      </c>
      <c r="B1532" s="78" t="s">
        <v>8043</v>
      </c>
    </row>
    <row r="1533" spans="1:2" ht="15">
      <c r="A1533" s="79" t="s">
        <v>2260</v>
      </c>
      <c r="B1533" s="78" t="s">
        <v>8043</v>
      </c>
    </row>
    <row r="1534" spans="1:2" ht="15">
      <c r="A1534" s="79" t="s">
        <v>2261</v>
      </c>
      <c r="B1534" s="78" t="s">
        <v>8043</v>
      </c>
    </row>
    <row r="1535" spans="1:2" ht="15">
      <c r="A1535" s="79" t="s">
        <v>2262</v>
      </c>
      <c r="B1535" s="78" t="s">
        <v>8043</v>
      </c>
    </row>
    <row r="1536" spans="1:2" ht="15">
      <c r="A1536" s="79" t="s">
        <v>2263</v>
      </c>
      <c r="B1536" s="78" t="s">
        <v>8043</v>
      </c>
    </row>
    <row r="1537" spans="1:2" ht="15">
      <c r="A1537" s="79" t="s">
        <v>2264</v>
      </c>
      <c r="B1537" s="78" t="s">
        <v>8043</v>
      </c>
    </row>
    <row r="1538" spans="1:2" ht="15">
      <c r="A1538" s="79" t="s">
        <v>2265</v>
      </c>
      <c r="B1538" s="78" t="s">
        <v>8043</v>
      </c>
    </row>
    <row r="1539" spans="1:2" ht="15">
      <c r="A1539" s="79" t="s">
        <v>2266</v>
      </c>
      <c r="B1539" s="78" t="s">
        <v>8043</v>
      </c>
    </row>
    <row r="1540" spans="1:2" ht="15">
      <c r="A1540" s="79" t="s">
        <v>2267</v>
      </c>
      <c r="B1540" s="78" t="s">
        <v>8043</v>
      </c>
    </row>
    <row r="1541" spans="1:2" ht="15">
      <c r="A1541" s="79" t="s">
        <v>2268</v>
      </c>
      <c r="B1541" s="78" t="s">
        <v>8043</v>
      </c>
    </row>
    <row r="1542" spans="1:2" ht="15">
      <c r="A1542" s="79" t="s">
        <v>2269</v>
      </c>
      <c r="B1542" s="78" t="s">
        <v>8043</v>
      </c>
    </row>
    <row r="1543" spans="1:2" ht="15">
      <c r="A1543" s="79" t="s">
        <v>2270</v>
      </c>
      <c r="B1543" s="78" t="s">
        <v>8043</v>
      </c>
    </row>
    <row r="1544" spans="1:2" ht="15">
      <c r="A1544" s="79" t="s">
        <v>2271</v>
      </c>
      <c r="B1544" s="78" t="s">
        <v>8043</v>
      </c>
    </row>
    <row r="1545" spans="1:2" ht="15">
      <c r="A1545" s="79" t="s">
        <v>2272</v>
      </c>
      <c r="B1545" s="78" t="s">
        <v>8043</v>
      </c>
    </row>
    <row r="1546" spans="1:2" ht="15">
      <c r="A1546" s="79" t="s">
        <v>2273</v>
      </c>
      <c r="B1546" s="78" t="s">
        <v>8043</v>
      </c>
    </row>
    <row r="1547" spans="1:2" ht="15">
      <c r="A1547" s="79" t="s">
        <v>2274</v>
      </c>
      <c r="B1547" s="78" t="s">
        <v>8043</v>
      </c>
    </row>
    <row r="1548" spans="1:2" ht="15">
      <c r="A1548" s="79" t="s">
        <v>2275</v>
      </c>
      <c r="B1548" s="78" t="s">
        <v>8043</v>
      </c>
    </row>
    <row r="1549" spans="1:2" ht="15">
      <c r="A1549" s="79" t="s">
        <v>2276</v>
      </c>
      <c r="B1549" s="78" t="s">
        <v>8043</v>
      </c>
    </row>
    <row r="1550" spans="1:2" ht="15">
      <c r="A1550" s="79" t="s">
        <v>2277</v>
      </c>
      <c r="B1550" s="78" t="s">
        <v>8043</v>
      </c>
    </row>
    <row r="1551" spans="1:2" ht="15">
      <c r="A1551" s="79" t="s">
        <v>2278</v>
      </c>
      <c r="B1551" s="78" t="s">
        <v>8043</v>
      </c>
    </row>
    <row r="1552" spans="1:2" ht="15">
      <c r="A1552" s="79" t="s">
        <v>2279</v>
      </c>
      <c r="B1552" s="78" t="s">
        <v>8043</v>
      </c>
    </row>
    <row r="1553" spans="1:2" ht="15">
      <c r="A1553" s="79" t="s">
        <v>2280</v>
      </c>
      <c r="B1553" s="78" t="s">
        <v>8043</v>
      </c>
    </row>
    <row r="1554" spans="1:2" ht="15">
      <c r="A1554" s="79" t="s">
        <v>2281</v>
      </c>
      <c r="B1554" s="78" t="s">
        <v>8043</v>
      </c>
    </row>
    <row r="1555" spans="1:2" ht="15">
      <c r="A1555" s="79" t="s">
        <v>2282</v>
      </c>
      <c r="B1555" s="78" t="s">
        <v>8043</v>
      </c>
    </row>
    <row r="1556" spans="1:2" ht="15">
      <c r="A1556" s="79" t="s">
        <v>2283</v>
      </c>
      <c r="B1556" s="78" t="s">
        <v>8043</v>
      </c>
    </row>
    <row r="1557" spans="1:2" ht="15">
      <c r="A1557" s="79" t="s">
        <v>2284</v>
      </c>
      <c r="B1557" s="78" t="s">
        <v>8043</v>
      </c>
    </row>
    <row r="1558" spans="1:2" ht="15">
      <c r="A1558" s="79" t="s">
        <v>2285</v>
      </c>
      <c r="B1558" s="78" t="s">
        <v>8043</v>
      </c>
    </row>
    <row r="1559" spans="1:2" ht="15">
      <c r="A1559" s="79" t="s">
        <v>2286</v>
      </c>
      <c r="B1559" s="78" t="s">
        <v>8043</v>
      </c>
    </row>
    <row r="1560" spans="1:2" ht="15">
      <c r="A1560" s="79" t="s">
        <v>2287</v>
      </c>
      <c r="B1560" s="78" t="s">
        <v>8043</v>
      </c>
    </row>
    <row r="1561" spans="1:2" ht="15">
      <c r="A1561" s="79" t="s">
        <v>2288</v>
      </c>
      <c r="B1561" s="78" t="s">
        <v>8043</v>
      </c>
    </row>
    <row r="1562" spans="1:2" ht="15">
      <c r="A1562" s="79" t="s">
        <v>2289</v>
      </c>
      <c r="B1562" s="78" t="s">
        <v>8043</v>
      </c>
    </row>
    <row r="1563" spans="1:2" ht="15">
      <c r="A1563" s="79" t="s">
        <v>2290</v>
      </c>
      <c r="B1563" s="78" t="s">
        <v>8043</v>
      </c>
    </row>
    <row r="1564" spans="1:2" ht="15">
      <c r="A1564" s="79" t="s">
        <v>2291</v>
      </c>
      <c r="B1564" s="78" t="s">
        <v>8043</v>
      </c>
    </row>
    <row r="1565" spans="1:2" ht="15">
      <c r="A1565" s="79" t="s">
        <v>2292</v>
      </c>
      <c r="B1565" s="78" t="s">
        <v>8043</v>
      </c>
    </row>
    <row r="1566" spans="1:2" ht="15">
      <c r="A1566" s="79" t="s">
        <v>2293</v>
      </c>
      <c r="B1566" s="78" t="s">
        <v>8043</v>
      </c>
    </row>
    <row r="1567" spans="1:2" ht="15">
      <c r="A1567" s="79" t="s">
        <v>2294</v>
      </c>
      <c r="B1567" s="78" t="s">
        <v>8043</v>
      </c>
    </row>
    <row r="1568" spans="1:2" ht="15">
      <c r="A1568" s="79" t="s">
        <v>2295</v>
      </c>
      <c r="B1568" s="78" t="s">
        <v>8043</v>
      </c>
    </row>
    <row r="1569" spans="1:2" ht="15">
      <c r="A1569" s="79" t="s">
        <v>2296</v>
      </c>
      <c r="B1569" s="78" t="s">
        <v>8043</v>
      </c>
    </row>
    <row r="1570" spans="1:2" ht="15">
      <c r="A1570" s="79" t="s">
        <v>2297</v>
      </c>
      <c r="B1570" s="78" t="s">
        <v>8043</v>
      </c>
    </row>
    <row r="1571" spans="1:2" ht="15">
      <c r="A1571" s="79" t="s">
        <v>2298</v>
      </c>
      <c r="B1571" s="78" t="s">
        <v>8043</v>
      </c>
    </row>
    <row r="1572" spans="1:2" ht="15">
      <c r="A1572" s="79" t="s">
        <v>2299</v>
      </c>
      <c r="B1572" s="78" t="s">
        <v>8043</v>
      </c>
    </row>
    <row r="1573" spans="1:2" ht="15">
      <c r="A1573" s="79" t="s">
        <v>2300</v>
      </c>
      <c r="B1573" s="78" t="s">
        <v>8043</v>
      </c>
    </row>
    <row r="1574" spans="1:2" ht="15">
      <c r="A1574" s="79" t="s">
        <v>2301</v>
      </c>
      <c r="B1574" s="78" t="s">
        <v>8043</v>
      </c>
    </row>
    <row r="1575" spans="1:2" ht="15">
      <c r="A1575" s="79" t="s">
        <v>2302</v>
      </c>
      <c r="B1575" s="78" t="s">
        <v>8043</v>
      </c>
    </row>
    <row r="1576" spans="1:2" ht="15">
      <c r="A1576" s="79" t="s">
        <v>2303</v>
      </c>
      <c r="B1576" s="78" t="s">
        <v>8043</v>
      </c>
    </row>
    <row r="1577" spans="1:2" ht="15">
      <c r="A1577" s="79" t="s">
        <v>2304</v>
      </c>
      <c r="B1577" s="78" t="s">
        <v>8043</v>
      </c>
    </row>
    <row r="1578" spans="1:2" ht="15">
      <c r="A1578" s="79" t="s">
        <v>2305</v>
      </c>
      <c r="B1578" s="78" t="s">
        <v>8043</v>
      </c>
    </row>
    <row r="1579" spans="1:2" ht="15">
      <c r="A1579" s="79" t="s">
        <v>2306</v>
      </c>
      <c r="B1579" s="78" t="s">
        <v>8043</v>
      </c>
    </row>
    <row r="1580" spans="1:2" ht="15">
      <c r="A1580" s="79" t="s">
        <v>2307</v>
      </c>
      <c r="B1580" s="78" t="s">
        <v>8043</v>
      </c>
    </row>
    <row r="1581" spans="1:2" ht="15">
      <c r="A1581" s="79" t="s">
        <v>2308</v>
      </c>
      <c r="B1581" s="78" t="s">
        <v>8043</v>
      </c>
    </row>
    <row r="1582" spans="1:2" ht="15">
      <c r="A1582" s="79" t="s">
        <v>2309</v>
      </c>
      <c r="B1582" s="78" t="s">
        <v>8043</v>
      </c>
    </row>
    <row r="1583" spans="1:2" ht="15">
      <c r="A1583" s="79" t="s">
        <v>2310</v>
      </c>
      <c r="B1583" s="78" t="s">
        <v>8043</v>
      </c>
    </row>
    <row r="1584" spans="1:2" ht="15">
      <c r="A1584" s="79" t="s">
        <v>2311</v>
      </c>
      <c r="B1584" s="78" t="s">
        <v>8043</v>
      </c>
    </row>
    <row r="1585" spans="1:2" ht="15">
      <c r="A1585" s="79" t="s">
        <v>2312</v>
      </c>
      <c r="B1585" s="78" t="s">
        <v>8043</v>
      </c>
    </row>
    <row r="1586" spans="1:2" ht="15">
      <c r="A1586" s="79" t="s">
        <v>2313</v>
      </c>
      <c r="B1586" s="78" t="s">
        <v>8043</v>
      </c>
    </row>
    <row r="1587" spans="1:2" ht="15">
      <c r="A1587" s="79" t="s">
        <v>2314</v>
      </c>
      <c r="B1587" s="78" t="s">
        <v>8043</v>
      </c>
    </row>
    <row r="1588" spans="1:2" ht="15">
      <c r="A1588" s="79" t="s">
        <v>2315</v>
      </c>
      <c r="B1588" s="78" t="s">
        <v>8043</v>
      </c>
    </row>
    <row r="1589" spans="1:2" ht="15">
      <c r="A1589" s="79" t="s">
        <v>2316</v>
      </c>
      <c r="B1589" s="78" t="s">
        <v>8043</v>
      </c>
    </row>
    <row r="1590" spans="1:2" ht="15">
      <c r="A1590" s="79" t="s">
        <v>2317</v>
      </c>
      <c r="B1590" s="78" t="s">
        <v>8043</v>
      </c>
    </row>
    <row r="1591" spans="1:2" ht="15">
      <c r="A1591" s="79" t="s">
        <v>2318</v>
      </c>
      <c r="B1591" s="78" t="s">
        <v>8043</v>
      </c>
    </row>
    <row r="1592" spans="1:2" ht="15">
      <c r="A1592" s="79" t="s">
        <v>2319</v>
      </c>
      <c r="B1592" s="78" t="s">
        <v>8043</v>
      </c>
    </row>
    <row r="1593" spans="1:2" ht="15">
      <c r="A1593" s="79" t="s">
        <v>2320</v>
      </c>
      <c r="B1593" s="78" t="s">
        <v>8043</v>
      </c>
    </row>
    <row r="1594" spans="1:2" ht="15">
      <c r="A1594" s="79" t="s">
        <v>2321</v>
      </c>
      <c r="B1594" s="78" t="s">
        <v>8043</v>
      </c>
    </row>
    <row r="1595" spans="1:2" ht="15">
      <c r="A1595" s="79" t="s">
        <v>2322</v>
      </c>
      <c r="B1595" s="78" t="s">
        <v>8043</v>
      </c>
    </row>
    <row r="1596" spans="1:2" ht="15">
      <c r="A1596" s="79" t="s">
        <v>2323</v>
      </c>
      <c r="B1596" s="78" t="s">
        <v>8043</v>
      </c>
    </row>
    <row r="1597" spans="1:2" ht="15">
      <c r="A1597" s="79" t="s">
        <v>2324</v>
      </c>
      <c r="B1597" s="78" t="s">
        <v>8043</v>
      </c>
    </row>
    <row r="1598" spans="1:2" ht="15">
      <c r="A1598" s="79" t="s">
        <v>2325</v>
      </c>
      <c r="B1598" s="78" t="s">
        <v>8043</v>
      </c>
    </row>
    <row r="1599" spans="1:2" ht="15">
      <c r="A1599" s="79" t="s">
        <v>2326</v>
      </c>
      <c r="B1599" s="78" t="s">
        <v>8043</v>
      </c>
    </row>
    <row r="1600" spans="1:2" ht="15">
      <c r="A1600" s="79" t="s">
        <v>2327</v>
      </c>
      <c r="B1600" s="78" t="s">
        <v>8043</v>
      </c>
    </row>
    <row r="1601" spans="1:2" ht="15">
      <c r="A1601" s="79" t="s">
        <v>2328</v>
      </c>
      <c r="B1601" s="78" t="s">
        <v>8043</v>
      </c>
    </row>
    <row r="1602" spans="1:2" ht="15">
      <c r="A1602" s="79" t="s">
        <v>2329</v>
      </c>
      <c r="B1602" s="78" t="s">
        <v>8043</v>
      </c>
    </row>
    <row r="1603" spans="1:2" ht="15">
      <c r="A1603" s="79" t="s">
        <v>2330</v>
      </c>
      <c r="B1603" s="78" t="s">
        <v>8043</v>
      </c>
    </row>
    <row r="1604" spans="1:2" ht="15">
      <c r="A1604" s="79" t="s">
        <v>2331</v>
      </c>
      <c r="B1604" s="78" t="s">
        <v>8043</v>
      </c>
    </row>
    <row r="1605" spans="1:2" ht="15">
      <c r="A1605" s="79" t="s">
        <v>2332</v>
      </c>
      <c r="B1605" s="78" t="s">
        <v>8043</v>
      </c>
    </row>
    <row r="1606" spans="1:2" ht="15">
      <c r="A1606" s="79" t="s">
        <v>2333</v>
      </c>
      <c r="B1606" s="78" t="s">
        <v>8043</v>
      </c>
    </row>
    <row r="1607" spans="1:2" ht="15">
      <c r="A1607" s="79" t="s">
        <v>2334</v>
      </c>
      <c r="B1607" s="78" t="s">
        <v>8043</v>
      </c>
    </row>
    <row r="1608" spans="1:2" ht="15">
      <c r="A1608" s="79" t="s">
        <v>2335</v>
      </c>
      <c r="B1608" s="78" t="s">
        <v>8043</v>
      </c>
    </row>
    <row r="1609" spans="1:2" ht="15">
      <c r="A1609" s="79" t="s">
        <v>2336</v>
      </c>
      <c r="B1609" s="78" t="s">
        <v>8043</v>
      </c>
    </row>
    <row r="1610" spans="1:2" ht="15">
      <c r="A1610" s="79" t="s">
        <v>2337</v>
      </c>
      <c r="B1610" s="78" t="s">
        <v>8043</v>
      </c>
    </row>
    <row r="1611" spans="1:2" ht="15">
      <c r="A1611" s="79" t="s">
        <v>2338</v>
      </c>
      <c r="B1611" s="78" t="s">
        <v>8043</v>
      </c>
    </row>
    <row r="1612" spans="1:2" ht="15">
      <c r="A1612" s="79" t="s">
        <v>2339</v>
      </c>
      <c r="B1612" s="78" t="s">
        <v>8043</v>
      </c>
    </row>
    <row r="1613" spans="1:2" ht="15">
      <c r="A1613" s="79" t="s">
        <v>2340</v>
      </c>
      <c r="B1613" s="78" t="s">
        <v>8043</v>
      </c>
    </row>
    <row r="1614" spans="1:2" ht="15">
      <c r="A1614" s="79" t="s">
        <v>2341</v>
      </c>
      <c r="B1614" s="78" t="s">
        <v>8043</v>
      </c>
    </row>
    <row r="1615" spans="1:2" ht="15">
      <c r="A1615" s="79" t="s">
        <v>2342</v>
      </c>
      <c r="B1615" s="78" t="s">
        <v>8043</v>
      </c>
    </row>
    <row r="1616" spans="1:2" ht="15">
      <c r="A1616" s="79" t="s">
        <v>2343</v>
      </c>
      <c r="B1616" s="78" t="s">
        <v>8043</v>
      </c>
    </row>
    <row r="1617" spans="1:2" ht="15">
      <c r="A1617" s="79" t="s">
        <v>2344</v>
      </c>
      <c r="B1617" s="78" t="s">
        <v>8043</v>
      </c>
    </row>
    <row r="1618" spans="1:2" ht="15">
      <c r="A1618" s="79" t="s">
        <v>2345</v>
      </c>
      <c r="B1618" s="78" t="s">
        <v>8043</v>
      </c>
    </row>
    <row r="1619" spans="1:2" ht="15">
      <c r="A1619" s="79" t="s">
        <v>2346</v>
      </c>
      <c r="B1619" s="78" t="s">
        <v>8043</v>
      </c>
    </row>
    <row r="1620" spans="1:2" ht="15">
      <c r="A1620" s="79" t="s">
        <v>2347</v>
      </c>
      <c r="B1620" s="78" t="s">
        <v>8043</v>
      </c>
    </row>
    <row r="1621" spans="1:2" ht="15">
      <c r="A1621" s="79" t="s">
        <v>2348</v>
      </c>
      <c r="B1621" s="78" t="s">
        <v>8043</v>
      </c>
    </row>
    <row r="1622" spans="1:2" ht="15">
      <c r="A1622" s="79" t="s">
        <v>2349</v>
      </c>
      <c r="B1622" s="78" t="s">
        <v>8043</v>
      </c>
    </row>
    <row r="1623" spans="1:2" ht="15">
      <c r="A1623" s="79" t="s">
        <v>2350</v>
      </c>
      <c r="B1623" s="78" t="s">
        <v>8043</v>
      </c>
    </row>
    <row r="1624" spans="1:2" ht="15">
      <c r="A1624" s="79" t="s">
        <v>2351</v>
      </c>
      <c r="B1624" s="78" t="s">
        <v>8043</v>
      </c>
    </row>
    <row r="1625" spans="1:2" ht="15">
      <c r="A1625" s="79" t="s">
        <v>2352</v>
      </c>
      <c r="B1625" s="78" t="s">
        <v>8043</v>
      </c>
    </row>
    <row r="1626" spans="1:2" ht="15">
      <c r="A1626" s="79" t="s">
        <v>2353</v>
      </c>
      <c r="B1626" s="78" t="s">
        <v>8043</v>
      </c>
    </row>
    <row r="1627" spans="1:2" ht="15">
      <c r="A1627" s="79" t="s">
        <v>2354</v>
      </c>
      <c r="B1627" s="78" t="s">
        <v>8043</v>
      </c>
    </row>
    <row r="1628" spans="1:2" ht="15">
      <c r="A1628" s="79" t="s">
        <v>2355</v>
      </c>
      <c r="B1628" s="78" t="s">
        <v>8043</v>
      </c>
    </row>
    <row r="1629" spans="1:2" ht="15">
      <c r="A1629" s="79" t="s">
        <v>2356</v>
      </c>
      <c r="B1629" s="78" t="s">
        <v>8043</v>
      </c>
    </row>
    <row r="1630" spans="1:2" ht="15">
      <c r="A1630" s="79" t="s">
        <v>2357</v>
      </c>
      <c r="B1630" s="78" t="s">
        <v>8043</v>
      </c>
    </row>
    <row r="1631" spans="1:2" ht="15">
      <c r="A1631" s="79" t="s">
        <v>2358</v>
      </c>
      <c r="B1631" s="78" t="s">
        <v>8043</v>
      </c>
    </row>
    <row r="1632" spans="1:2" ht="15">
      <c r="A1632" s="79" t="s">
        <v>2359</v>
      </c>
      <c r="B1632" s="78" t="s">
        <v>8043</v>
      </c>
    </row>
    <row r="1633" spans="1:2" ht="15">
      <c r="A1633" s="79" t="s">
        <v>2360</v>
      </c>
      <c r="B1633" s="78" t="s">
        <v>8043</v>
      </c>
    </row>
    <row r="1634" spans="1:2" ht="15">
      <c r="A1634" s="79" t="s">
        <v>2361</v>
      </c>
      <c r="B1634" s="78" t="s">
        <v>8043</v>
      </c>
    </row>
    <row r="1635" spans="1:2" ht="15">
      <c r="A1635" s="79" t="s">
        <v>2362</v>
      </c>
      <c r="B1635" s="78" t="s">
        <v>8043</v>
      </c>
    </row>
    <row r="1636" spans="1:2" ht="15">
      <c r="A1636" s="79" t="s">
        <v>2363</v>
      </c>
      <c r="B1636" s="78" t="s">
        <v>8043</v>
      </c>
    </row>
    <row r="1637" spans="1:2" ht="15">
      <c r="A1637" s="79" t="s">
        <v>2364</v>
      </c>
      <c r="B1637" s="78" t="s">
        <v>8043</v>
      </c>
    </row>
    <row r="1638" spans="1:2" ht="15">
      <c r="A1638" s="79" t="s">
        <v>2365</v>
      </c>
      <c r="B1638" s="78" t="s">
        <v>8043</v>
      </c>
    </row>
    <row r="1639" spans="1:2" ht="15">
      <c r="A1639" s="79" t="s">
        <v>2366</v>
      </c>
      <c r="B1639" s="78" t="s">
        <v>8043</v>
      </c>
    </row>
    <row r="1640" spans="1:2" ht="15">
      <c r="A1640" s="79" t="s">
        <v>2367</v>
      </c>
      <c r="B1640" s="78" t="s">
        <v>8043</v>
      </c>
    </row>
    <row r="1641" spans="1:2" ht="15">
      <c r="A1641" s="79" t="s">
        <v>2368</v>
      </c>
      <c r="B1641" s="78" t="s">
        <v>8043</v>
      </c>
    </row>
    <row r="1642" spans="1:2" ht="15">
      <c r="A1642" s="79" t="s">
        <v>2369</v>
      </c>
      <c r="B1642" s="78" t="s">
        <v>8043</v>
      </c>
    </row>
    <row r="1643" spans="1:2" ht="15">
      <c r="A1643" s="79" t="s">
        <v>2370</v>
      </c>
      <c r="B1643" s="78" t="s">
        <v>8043</v>
      </c>
    </row>
    <row r="1644" spans="1:2" ht="15">
      <c r="A1644" s="79" t="s">
        <v>2371</v>
      </c>
      <c r="B1644" s="78" t="s">
        <v>8043</v>
      </c>
    </row>
    <row r="1645" spans="1:2" ht="15">
      <c r="A1645" s="79" t="s">
        <v>2372</v>
      </c>
      <c r="B1645" s="78" t="s">
        <v>8043</v>
      </c>
    </row>
    <row r="1646" spans="1:2" ht="15">
      <c r="A1646" s="79" t="s">
        <v>2373</v>
      </c>
      <c r="B1646" s="78" t="s">
        <v>8043</v>
      </c>
    </row>
    <row r="1647" spans="1:2" ht="15">
      <c r="A1647" s="79" t="s">
        <v>2374</v>
      </c>
      <c r="B1647" s="78" t="s">
        <v>8043</v>
      </c>
    </row>
    <row r="1648" spans="1:2" ht="15">
      <c r="A1648" s="79" t="s">
        <v>2375</v>
      </c>
      <c r="B1648" s="78" t="s">
        <v>8043</v>
      </c>
    </row>
    <row r="1649" spans="1:2" ht="15">
      <c r="A1649" s="79" t="s">
        <v>2376</v>
      </c>
      <c r="B1649" s="78" t="s">
        <v>8043</v>
      </c>
    </row>
    <row r="1650" spans="1:2" ht="15">
      <c r="A1650" s="79" t="s">
        <v>2377</v>
      </c>
      <c r="B1650" s="78" t="s">
        <v>8043</v>
      </c>
    </row>
    <row r="1651" spans="1:2" ht="15">
      <c r="A1651" s="79" t="s">
        <v>2378</v>
      </c>
      <c r="B1651" s="78" t="s">
        <v>8043</v>
      </c>
    </row>
    <row r="1652" spans="1:2" ht="15">
      <c r="A1652" s="79" t="s">
        <v>2379</v>
      </c>
      <c r="B1652" s="78" t="s">
        <v>8043</v>
      </c>
    </row>
    <row r="1653" spans="1:2" ht="15">
      <c r="A1653" s="79" t="s">
        <v>2380</v>
      </c>
      <c r="B1653" s="78" t="s">
        <v>8043</v>
      </c>
    </row>
    <row r="1654" spans="1:2" ht="15">
      <c r="A1654" s="79" t="s">
        <v>2381</v>
      </c>
      <c r="B1654" s="78" t="s">
        <v>8043</v>
      </c>
    </row>
    <row r="1655" spans="1:2" ht="15">
      <c r="A1655" s="79" t="s">
        <v>2382</v>
      </c>
      <c r="B1655" s="78" t="s">
        <v>8043</v>
      </c>
    </row>
    <row r="1656" spans="1:2" ht="15">
      <c r="A1656" s="79" t="s">
        <v>2383</v>
      </c>
      <c r="B1656" s="78" t="s">
        <v>8043</v>
      </c>
    </row>
    <row r="1657" spans="1:2" ht="15">
      <c r="A1657" s="79" t="s">
        <v>2384</v>
      </c>
      <c r="B1657" s="78" t="s">
        <v>8043</v>
      </c>
    </row>
    <row r="1658" spans="1:2" ht="15">
      <c r="A1658" s="79" t="s">
        <v>2385</v>
      </c>
      <c r="B1658" s="78" t="s">
        <v>8043</v>
      </c>
    </row>
    <row r="1659" spans="1:2" ht="15">
      <c r="A1659" s="79" t="s">
        <v>2386</v>
      </c>
      <c r="B1659" s="78" t="s">
        <v>8043</v>
      </c>
    </row>
    <row r="1660" spans="1:2" ht="15">
      <c r="A1660" s="79" t="s">
        <v>2387</v>
      </c>
      <c r="B1660" s="78" t="s">
        <v>8043</v>
      </c>
    </row>
    <row r="1661" spans="1:2" ht="15">
      <c r="A1661" s="79" t="s">
        <v>2388</v>
      </c>
      <c r="B1661" s="78" t="s">
        <v>8043</v>
      </c>
    </row>
    <row r="1662" spans="1:2" ht="15">
      <c r="A1662" s="79" t="s">
        <v>2389</v>
      </c>
      <c r="B1662" s="78" t="s">
        <v>8043</v>
      </c>
    </row>
    <row r="1663" spans="1:2" ht="15">
      <c r="A1663" s="79" t="s">
        <v>2390</v>
      </c>
      <c r="B1663" s="78" t="s">
        <v>8043</v>
      </c>
    </row>
    <row r="1664" spans="1:2" ht="15">
      <c r="A1664" s="79" t="s">
        <v>2391</v>
      </c>
      <c r="B1664" s="78" t="s">
        <v>8043</v>
      </c>
    </row>
    <row r="1665" spans="1:2" ht="15">
      <c r="A1665" s="79" t="s">
        <v>2392</v>
      </c>
      <c r="B1665" s="78" t="s">
        <v>8043</v>
      </c>
    </row>
    <row r="1666" spans="1:2" ht="15">
      <c r="A1666" s="79" t="s">
        <v>2393</v>
      </c>
      <c r="B1666" s="78" t="s">
        <v>8043</v>
      </c>
    </row>
    <row r="1667" spans="1:2" ht="15">
      <c r="A1667" s="79" t="s">
        <v>2394</v>
      </c>
      <c r="B1667" s="78" t="s">
        <v>8043</v>
      </c>
    </row>
    <row r="1668" spans="1:2" ht="15">
      <c r="A1668" s="79" t="s">
        <v>2395</v>
      </c>
      <c r="B1668" s="78" t="s">
        <v>8043</v>
      </c>
    </row>
    <row r="1669" spans="1:2" ht="15">
      <c r="A1669" s="79" t="s">
        <v>2396</v>
      </c>
      <c r="B1669" s="78" t="s">
        <v>8043</v>
      </c>
    </row>
    <row r="1670" spans="1:2" ht="15">
      <c r="A1670" s="79" t="s">
        <v>2397</v>
      </c>
      <c r="B1670" s="78" t="s">
        <v>8043</v>
      </c>
    </row>
    <row r="1671" spans="1:2" ht="15">
      <c r="A1671" s="79" t="s">
        <v>2398</v>
      </c>
      <c r="B1671" s="78" t="s">
        <v>8043</v>
      </c>
    </row>
    <row r="1672" spans="1:2" ht="15">
      <c r="A1672" s="79" t="s">
        <v>2399</v>
      </c>
      <c r="B1672" s="78" t="s">
        <v>8043</v>
      </c>
    </row>
    <row r="1673" spans="1:2" ht="15">
      <c r="A1673" s="79" t="s">
        <v>2400</v>
      </c>
      <c r="B1673" s="78" t="s">
        <v>8043</v>
      </c>
    </row>
    <row r="1674" spans="1:2" ht="15">
      <c r="A1674" s="79" t="s">
        <v>2401</v>
      </c>
      <c r="B1674" s="78" t="s">
        <v>8043</v>
      </c>
    </row>
    <row r="1675" spans="1:2" ht="15">
      <c r="A1675" s="79" t="s">
        <v>2402</v>
      </c>
      <c r="B1675" s="78" t="s">
        <v>8043</v>
      </c>
    </row>
    <row r="1676" spans="1:2" ht="15">
      <c r="A1676" s="79" t="s">
        <v>2403</v>
      </c>
      <c r="B1676" s="78" t="s">
        <v>8043</v>
      </c>
    </row>
    <row r="1677" spans="1:2" ht="15">
      <c r="A1677" s="79" t="s">
        <v>2404</v>
      </c>
      <c r="B1677" s="78" t="s">
        <v>8043</v>
      </c>
    </row>
    <row r="1678" spans="1:2" ht="15">
      <c r="A1678" s="79" t="s">
        <v>2405</v>
      </c>
      <c r="B1678" s="78" t="s">
        <v>8043</v>
      </c>
    </row>
    <row r="1679" spans="1:2" ht="15">
      <c r="A1679" s="79" t="s">
        <v>2406</v>
      </c>
      <c r="B1679" s="78" t="s">
        <v>8043</v>
      </c>
    </row>
    <row r="1680" spans="1:2" ht="15">
      <c r="A1680" s="79" t="s">
        <v>2407</v>
      </c>
      <c r="B1680" s="78" t="s">
        <v>8043</v>
      </c>
    </row>
    <row r="1681" spans="1:2" ht="15">
      <c r="A1681" s="79" t="s">
        <v>2408</v>
      </c>
      <c r="B1681" s="78" t="s">
        <v>8043</v>
      </c>
    </row>
    <row r="1682" spans="1:2" ht="15">
      <c r="A1682" s="79" t="s">
        <v>2409</v>
      </c>
      <c r="B1682" s="78" t="s">
        <v>8043</v>
      </c>
    </row>
    <row r="1683" spans="1:2" ht="15">
      <c r="A1683" s="79" t="s">
        <v>2410</v>
      </c>
      <c r="B1683" s="78" t="s">
        <v>8043</v>
      </c>
    </row>
    <row r="1684" spans="1:2" ht="15">
      <c r="A1684" s="79" t="s">
        <v>2411</v>
      </c>
      <c r="B1684" s="78" t="s">
        <v>8043</v>
      </c>
    </row>
    <row r="1685" spans="1:2" ht="15">
      <c r="A1685" s="79" t="s">
        <v>2412</v>
      </c>
      <c r="B1685" s="78" t="s">
        <v>8043</v>
      </c>
    </row>
    <row r="1686" spans="1:2" ht="15">
      <c r="A1686" s="79" t="s">
        <v>2413</v>
      </c>
      <c r="B1686" s="78" t="s">
        <v>8043</v>
      </c>
    </row>
    <row r="1687" spans="1:2" ht="15">
      <c r="A1687" s="79" t="s">
        <v>2414</v>
      </c>
      <c r="B1687" s="78" t="s">
        <v>8043</v>
      </c>
    </row>
    <row r="1688" spans="1:2" ht="15">
      <c r="A1688" s="79" t="s">
        <v>2415</v>
      </c>
      <c r="B1688" s="78" t="s">
        <v>8043</v>
      </c>
    </row>
    <row r="1689" spans="1:2" ht="15">
      <c r="A1689" s="79" t="s">
        <v>2416</v>
      </c>
      <c r="B1689" s="78" t="s">
        <v>8043</v>
      </c>
    </row>
    <row r="1690" spans="1:2" ht="15">
      <c r="A1690" s="79" t="s">
        <v>2417</v>
      </c>
      <c r="B1690" s="78" t="s">
        <v>8043</v>
      </c>
    </row>
    <row r="1691" spans="1:2" ht="15">
      <c r="A1691" s="79" t="s">
        <v>2418</v>
      </c>
      <c r="B1691" s="78" t="s">
        <v>8043</v>
      </c>
    </row>
    <row r="1692" spans="1:2" ht="15">
      <c r="A1692" s="79" t="s">
        <v>2419</v>
      </c>
      <c r="B1692" s="78" t="s">
        <v>8043</v>
      </c>
    </row>
    <row r="1693" spans="1:2" ht="15">
      <c r="A1693" s="79" t="s">
        <v>2420</v>
      </c>
      <c r="B1693" s="78" t="s">
        <v>8043</v>
      </c>
    </row>
    <row r="1694" spans="1:2" ht="15">
      <c r="A1694" s="79" t="s">
        <v>2421</v>
      </c>
      <c r="B1694" s="78" t="s">
        <v>8043</v>
      </c>
    </row>
    <row r="1695" spans="1:2" ht="15">
      <c r="A1695" s="79" t="s">
        <v>2422</v>
      </c>
      <c r="B1695" s="78" t="s">
        <v>8043</v>
      </c>
    </row>
    <row r="1696" spans="1:2" ht="15">
      <c r="A1696" s="79" t="s">
        <v>2423</v>
      </c>
      <c r="B1696" s="78" t="s">
        <v>8043</v>
      </c>
    </row>
    <row r="1697" spans="1:2" ht="15">
      <c r="A1697" s="79" t="s">
        <v>2424</v>
      </c>
      <c r="B1697" s="78" t="s">
        <v>8043</v>
      </c>
    </row>
    <row r="1698" spans="1:2" ht="15">
      <c r="A1698" s="79" t="s">
        <v>2425</v>
      </c>
      <c r="B1698" s="78" t="s">
        <v>8043</v>
      </c>
    </row>
    <row r="1699" spans="1:2" ht="15">
      <c r="A1699" s="79" t="s">
        <v>2426</v>
      </c>
      <c r="B1699" s="78" t="s">
        <v>8043</v>
      </c>
    </row>
    <row r="1700" spans="1:2" ht="15">
      <c r="A1700" s="79" t="s">
        <v>2427</v>
      </c>
      <c r="B1700" s="78" t="s">
        <v>8043</v>
      </c>
    </row>
    <row r="1701" spans="1:2" ht="15">
      <c r="A1701" s="79" t="s">
        <v>2428</v>
      </c>
      <c r="B1701" s="78" t="s">
        <v>8043</v>
      </c>
    </row>
    <row r="1702" spans="1:2" ht="15">
      <c r="A1702" s="79" t="s">
        <v>2429</v>
      </c>
      <c r="B1702" s="78" t="s">
        <v>8043</v>
      </c>
    </row>
    <row r="1703" spans="1:2" ht="15">
      <c r="A1703" s="79" t="s">
        <v>2430</v>
      </c>
      <c r="B1703" s="78" t="s">
        <v>8043</v>
      </c>
    </row>
    <row r="1704" spans="1:2" ht="15">
      <c r="A1704" s="79" t="s">
        <v>2431</v>
      </c>
      <c r="B1704" s="78" t="s">
        <v>8043</v>
      </c>
    </row>
    <row r="1705" spans="1:2" ht="15">
      <c r="A1705" s="79" t="s">
        <v>2432</v>
      </c>
      <c r="B1705" s="78" t="s">
        <v>8043</v>
      </c>
    </row>
    <row r="1706" spans="1:2" ht="15">
      <c r="A1706" s="79" t="s">
        <v>2433</v>
      </c>
      <c r="B1706" s="78" t="s">
        <v>8043</v>
      </c>
    </row>
    <row r="1707" spans="1:2" ht="15">
      <c r="A1707" s="79" t="s">
        <v>2434</v>
      </c>
      <c r="B1707" s="78" t="s">
        <v>8043</v>
      </c>
    </row>
    <row r="1708" spans="1:2" ht="15">
      <c r="A1708" s="79" t="s">
        <v>2435</v>
      </c>
      <c r="B1708" s="78" t="s">
        <v>8043</v>
      </c>
    </row>
    <row r="1709" spans="1:2" ht="15">
      <c r="A1709" s="79" t="s">
        <v>2436</v>
      </c>
      <c r="B1709" s="78" t="s">
        <v>8043</v>
      </c>
    </row>
    <row r="1710" spans="1:2" ht="15">
      <c r="A1710" s="79" t="s">
        <v>2437</v>
      </c>
      <c r="B1710" s="78" t="s">
        <v>8043</v>
      </c>
    </row>
    <row r="1711" spans="1:2" ht="15">
      <c r="A1711" s="79" t="s">
        <v>2438</v>
      </c>
      <c r="B1711" s="78" t="s">
        <v>8043</v>
      </c>
    </row>
    <row r="1712" spans="1:2" ht="15">
      <c r="A1712" s="79" t="s">
        <v>2439</v>
      </c>
      <c r="B1712" s="78" t="s">
        <v>8043</v>
      </c>
    </row>
    <row r="1713" spans="1:2" ht="15">
      <c r="A1713" s="79" t="s">
        <v>2440</v>
      </c>
      <c r="B1713" s="78" t="s">
        <v>8043</v>
      </c>
    </row>
    <row r="1714" spans="1:2" ht="15">
      <c r="A1714" s="79" t="s">
        <v>2441</v>
      </c>
      <c r="B1714" s="78" t="s">
        <v>8043</v>
      </c>
    </row>
    <row r="1715" spans="1:2" ht="15">
      <c r="A1715" s="79" t="s">
        <v>2442</v>
      </c>
      <c r="B1715" s="78" t="s">
        <v>8043</v>
      </c>
    </row>
    <row r="1716" spans="1:2" ht="15">
      <c r="A1716" s="79" t="s">
        <v>2443</v>
      </c>
      <c r="B1716" s="78" t="s">
        <v>8043</v>
      </c>
    </row>
    <row r="1717" spans="1:2" ht="15">
      <c r="A1717" s="79" t="s">
        <v>2444</v>
      </c>
      <c r="B1717" s="78" t="s">
        <v>8043</v>
      </c>
    </row>
    <row r="1718" spans="1:2" ht="15">
      <c r="A1718" s="79" t="s">
        <v>2445</v>
      </c>
      <c r="B1718" s="78" t="s">
        <v>8043</v>
      </c>
    </row>
    <row r="1719" spans="1:2" ht="15">
      <c r="A1719" s="79" t="s">
        <v>2446</v>
      </c>
      <c r="B1719" s="78" t="s">
        <v>8043</v>
      </c>
    </row>
    <row r="1720" spans="1:2" ht="15">
      <c r="A1720" s="79" t="s">
        <v>2447</v>
      </c>
      <c r="B1720" s="78" t="s">
        <v>8043</v>
      </c>
    </row>
    <row r="1721" spans="1:2" ht="15">
      <c r="A1721" s="79" t="s">
        <v>2448</v>
      </c>
      <c r="B1721" s="78" t="s">
        <v>8043</v>
      </c>
    </row>
    <row r="1722" spans="1:2" ht="15">
      <c r="A1722" s="79" t="s">
        <v>2449</v>
      </c>
      <c r="B1722" s="78" t="s">
        <v>8043</v>
      </c>
    </row>
    <row r="1723" spans="1:2" ht="15">
      <c r="A1723" s="79" t="s">
        <v>2450</v>
      </c>
      <c r="B1723" s="78" t="s">
        <v>8043</v>
      </c>
    </row>
    <row r="1724" spans="1:2" ht="15">
      <c r="A1724" s="79" t="s">
        <v>2451</v>
      </c>
      <c r="B1724" s="78" t="s">
        <v>8043</v>
      </c>
    </row>
    <row r="1725" spans="1:2" ht="15">
      <c r="A1725" s="79" t="s">
        <v>2452</v>
      </c>
      <c r="B1725" s="78" t="s">
        <v>8043</v>
      </c>
    </row>
    <row r="1726" spans="1:2" ht="15">
      <c r="A1726" s="79" t="s">
        <v>2453</v>
      </c>
      <c r="B1726" s="78" t="s">
        <v>8043</v>
      </c>
    </row>
    <row r="1727" spans="1:2" ht="15">
      <c r="A1727" s="79" t="s">
        <v>2454</v>
      </c>
      <c r="B1727" s="78" t="s">
        <v>8043</v>
      </c>
    </row>
    <row r="1728" spans="1:2" ht="15">
      <c r="A1728" s="79" t="s">
        <v>2455</v>
      </c>
      <c r="B1728" s="78" t="s">
        <v>8043</v>
      </c>
    </row>
    <row r="1729" spans="1:2" ht="15">
      <c r="A1729" s="79" t="s">
        <v>2456</v>
      </c>
      <c r="B1729" s="78" t="s">
        <v>8043</v>
      </c>
    </row>
    <row r="1730" spans="1:2" ht="15">
      <c r="A1730" s="79" t="s">
        <v>2457</v>
      </c>
      <c r="B1730" s="78" t="s">
        <v>8043</v>
      </c>
    </row>
    <row r="1731" spans="1:2" ht="15">
      <c r="A1731" s="79" t="s">
        <v>2458</v>
      </c>
      <c r="B1731" s="78" t="s">
        <v>8043</v>
      </c>
    </row>
    <row r="1732" spans="1:2" ht="15">
      <c r="A1732" s="79" t="s">
        <v>2459</v>
      </c>
      <c r="B1732" s="78" t="s">
        <v>8043</v>
      </c>
    </row>
    <row r="1733" spans="1:2" ht="15">
      <c r="A1733" s="79" t="s">
        <v>2460</v>
      </c>
      <c r="B1733" s="78" t="s">
        <v>8043</v>
      </c>
    </row>
    <row r="1734" spans="1:2" ht="15">
      <c r="A1734" s="79" t="s">
        <v>2461</v>
      </c>
      <c r="B1734" s="78" t="s">
        <v>8043</v>
      </c>
    </row>
    <row r="1735" spans="1:2" ht="15">
      <c r="A1735" s="79" t="s">
        <v>2462</v>
      </c>
      <c r="B1735" s="78" t="s">
        <v>8043</v>
      </c>
    </row>
    <row r="1736" spans="1:2" ht="15">
      <c r="A1736" s="79" t="s">
        <v>2463</v>
      </c>
      <c r="B1736" s="78" t="s">
        <v>8043</v>
      </c>
    </row>
    <row r="1737" spans="1:2" ht="15">
      <c r="A1737" s="79" t="s">
        <v>2464</v>
      </c>
      <c r="B1737" s="78" t="s">
        <v>8043</v>
      </c>
    </row>
    <row r="1738" spans="1:2" ht="15">
      <c r="A1738" s="79" t="s">
        <v>2465</v>
      </c>
      <c r="B1738" s="78" t="s">
        <v>8043</v>
      </c>
    </row>
    <row r="1739" spans="1:2" ht="15">
      <c r="A1739" s="79" t="s">
        <v>2466</v>
      </c>
      <c r="B1739" s="78" t="s">
        <v>8043</v>
      </c>
    </row>
    <row r="1740" spans="1:2" ht="15">
      <c r="A1740" s="79" t="s">
        <v>2467</v>
      </c>
      <c r="B1740" s="78" t="s">
        <v>8043</v>
      </c>
    </row>
    <row r="1741" spans="1:2" ht="15">
      <c r="A1741" s="79" t="s">
        <v>2468</v>
      </c>
      <c r="B1741" s="78" t="s">
        <v>8043</v>
      </c>
    </row>
    <row r="1742" spans="1:2" ht="15">
      <c r="A1742" s="79" t="s">
        <v>2469</v>
      </c>
      <c r="B1742" s="78" t="s">
        <v>8043</v>
      </c>
    </row>
    <row r="1743" spans="1:2" ht="15">
      <c r="A1743" s="79" t="s">
        <v>2470</v>
      </c>
      <c r="B1743" s="78" t="s">
        <v>8043</v>
      </c>
    </row>
    <row r="1744" spans="1:2" ht="15">
      <c r="A1744" s="79" t="s">
        <v>2471</v>
      </c>
      <c r="B1744" s="78" t="s">
        <v>8043</v>
      </c>
    </row>
    <row r="1745" spans="1:2" ht="15">
      <c r="A1745" s="79" t="s">
        <v>2472</v>
      </c>
      <c r="B1745" s="78" t="s">
        <v>8043</v>
      </c>
    </row>
    <row r="1746" spans="1:2" ht="15">
      <c r="A1746" s="79" t="s">
        <v>2473</v>
      </c>
      <c r="B1746" s="78" t="s">
        <v>8043</v>
      </c>
    </row>
    <row r="1747" spans="1:2" ht="15">
      <c r="A1747" s="79" t="s">
        <v>2474</v>
      </c>
      <c r="B1747" s="78" t="s">
        <v>8043</v>
      </c>
    </row>
    <row r="1748" spans="1:2" ht="15">
      <c r="A1748" s="79" t="s">
        <v>2475</v>
      </c>
      <c r="B1748" s="78" t="s">
        <v>8043</v>
      </c>
    </row>
    <row r="1749" spans="1:2" ht="15">
      <c r="A1749" s="79" t="s">
        <v>2476</v>
      </c>
      <c r="B1749" s="78" t="s">
        <v>8043</v>
      </c>
    </row>
    <row r="1750" spans="1:2" ht="15">
      <c r="A1750" s="79" t="s">
        <v>2477</v>
      </c>
      <c r="B1750" s="78" t="s">
        <v>8043</v>
      </c>
    </row>
    <row r="1751" spans="1:2" ht="15">
      <c r="A1751" s="79" t="s">
        <v>2478</v>
      </c>
      <c r="B1751" s="78" t="s">
        <v>8043</v>
      </c>
    </row>
    <row r="1752" spans="1:2" ht="15">
      <c r="A1752" s="79" t="s">
        <v>2479</v>
      </c>
      <c r="B1752" s="78" t="s">
        <v>8043</v>
      </c>
    </row>
    <row r="1753" spans="1:2" ht="15">
      <c r="A1753" s="79" t="s">
        <v>2480</v>
      </c>
      <c r="B1753" s="78" t="s">
        <v>8043</v>
      </c>
    </row>
    <row r="1754" spans="1:2" ht="15">
      <c r="A1754" s="79" t="s">
        <v>2481</v>
      </c>
      <c r="B1754" s="78" t="s">
        <v>8043</v>
      </c>
    </row>
    <row r="1755" spans="1:2" ht="15">
      <c r="A1755" s="79" t="s">
        <v>2482</v>
      </c>
      <c r="B1755" s="78" t="s">
        <v>8043</v>
      </c>
    </row>
    <row r="1756" spans="1:2" ht="15">
      <c r="A1756" s="79" t="s">
        <v>2483</v>
      </c>
      <c r="B1756" s="78" t="s">
        <v>8043</v>
      </c>
    </row>
    <row r="1757" spans="1:2" ht="15">
      <c r="A1757" s="79" t="s">
        <v>2484</v>
      </c>
      <c r="B1757" s="78" t="s">
        <v>8043</v>
      </c>
    </row>
    <row r="1758" spans="1:2" ht="15">
      <c r="A1758" s="79" t="s">
        <v>2485</v>
      </c>
      <c r="B1758" s="78" t="s">
        <v>8043</v>
      </c>
    </row>
    <row r="1759" spans="1:2" ht="15">
      <c r="A1759" s="79" t="s">
        <v>2486</v>
      </c>
      <c r="B1759" s="78" t="s">
        <v>8043</v>
      </c>
    </row>
    <row r="1760" spans="1:2" ht="15">
      <c r="A1760" s="79" t="s">
        <v>2487</v>
      </c>
      <c r="B1760" s="78" t="s">
        <v>8043</v>
      </c>
    </row>
    <row r="1761" spans="1:2" ht="15">
      <c r="A1761" s="79" t="s">
        <v>2488</v>
      </c>
      <c r="B1761" s="78" t="s">
        <v>8043</v>
      </c>
    </row>
    <row r="1762" spans="1:2" ht="15">
      <c r="A1762" s="79" t="s">
        <v>2489</v>
      </c>
      <c r="B1762" s="78" t="s">
        <v>8043</v>
      </c>
    </row>
    <row r="1763" spans="1:2" ht="15">
      <c r="A1763" s="79" t="s">
        <v>2490</v>
      </c>
      <c r="B1763" s="78" t="s">
        <v>8043</v>
      </c>
    </row>
    <row r="1764" spans="1:2" ht="15">
      <c r="A1764" s="79" t="s">
        <v>2491</v>
      </c>
      <c r="B1764" s="78" t="s">
        <v>8043</v>
      </c>
    </row>
    <row r="1765" spans="1:2" ht="15">
      <c r="A1765" s="79" t="s">
        <v>2492</v>
      </c>
      <c r="B1765" s="78" t="s">
        <v>8043</v>
      </c>
    </row>
    <row r="1766" spans="1:2" ht="15">
      <c r="A1766" s="79" t="s">
        <v>2493</v>
      </c>
      <c r="B1766" s="78" t="s">
        <v>8043</v>
      </c>
    </row>
    <row r="1767" spans="1:2" ht="15">
      <c r="A1767" s="79" t="s">
        <v>2494</v>
      </c>
      <c r="B1767" s="78" t="s">
        <v>8043</v>
      </c>
    </row>
    <row r="1768" spans="1:2" ht="15">
      <c r="A1768" s="79" t="s">
        <v>2495</v>
      </c>
      <c r="B1768" s="78" t="s">
        <v>8043</v>
      </c>
    </row>
    <row r="1769" spans="1:2" ht="15">
      <c r="A1769" s="79" t="s">
        <v>2496</v>
      </c>
      <c r="B1769" s="78" t="s">
        <v>8043</v>
      </c>
    </row>
    <row r="1770" spans="1:2" ht="15">
      <c r="A1770" s="79" t="s">
        <v>2497</v>
      </c>
      <c r="B1770" s="78" t="s">
        <v>8043</v>
      </c>
    </row>
    <row r="1771" spans="1:2" ht="15">
      <c r="A1771" s="79" t="s">
        <v>2498</v>
      </c>
      <c r="B1771" s="78" t="s">
        <v>8043</v>
      </c>
    </row>
    <row r="1772" spans="1:2" ht="15">
      <c r="A1772" s="79" t="s">
        <v>2499</v>
      </c>
      <c r="B1772" s="78" t="s">
        <v>8043</v>
      </c>
    </row>
    <row r="1773" spans="1:2" ht="15">
      <c r="A1773" s="79" t="s">
        <v>2500</v>
      </c>
      <c r="B1773" s="78" t="s">
        <v>8043</v>
      </c>
    </row>
    <row r="1774" spans="1:2" ht="15">
      <c r="A1774" s="79" t="s">
        <v>2501</v>
      </c>
      <c r="B1774" s="78" t="s">
        <v>8043</v>
      </c>
    </row>
    <row r="1775" spans="1:2" ht="15">
      <c r="A1775" s="79" t="s">
        <v>2502</v>
      </c>
      <c r="B1775" s="78" t="s">
        <v>8043</v>
      </c>
    </row>
    <row r="1776" spans="1:2" ht="15">
      <c r="A1776" s="79" t="s">
        <v>2503</v>
      </c>
      <c r="B1776" s="78" t="s">
        <v>8043</v>
      </c>
    </row>
    <row r="1777" spans="1:2" ht="15">
      <c r="A1777" s="79" t="s">
        <v>2504</v>
      </c>
      <c r="B1777" s="78" t="s">
        <v>8043</v>
      </c>
    </row>
    <row r="1778" spans="1:2" ht="15">
      <c r="A1778" s="79" t="s">
        <v>2505</v>
      </c>
      <c r="B1778" s="78" t="s">
        <v>8043</v>
      </c>
    </row>
    <row r="1779" spans="1:2" ht="15">
      <c r="A1779" s="79" t="s">
        <v>2506</v>
      </c>
      <c r="B1779" s="78" t="s">
        <v>8043</v>
      </c>
    </row>
    <row r="1780" spans="1:2" ht="15">
      <c r="A1780" s="79" t="s">
        <v>2507</v>
      </c>
      <c r="B1780" s="78" t="s">
        <v>8043</v>
      </c>
    </row>
    <row r="1781" spans="1:2" ht="15">
      <c r="A1781" s="79" t="s">
        <v>2508</v>
      </c>
      <c r="B1781" s="78" t="s">
        <v>8043</v>
      </c>
    </row>
    <row r="1782" spans="1:2" ht="15">
      <c r="A1782" s="79" t="s">
        <v>2509</v>
      </c>
      <c r="B1782" s="78" t="s">
        <v>8043</v>
      </c>
    </row>
    <row r="1783" spans="1:2" ht="15">
      <c r="A1783" s="79" t="s">
        <v>2510</v>
      </c>
      <c r="B1783" s="78" t="s">
        <v>8043</v>
      </c>
    </row>
    <row r="1784" spans="1:2" ht="15">
      <c r="A1784" s="79" t="s">
        <v>2511</v>
      </c>
      <c r="B1784" s="78" t="s">
        <v>8043</v>
      </c>
    </row>
    <row r="1785" spans="1:2" ht="15">
      <c r="A1785" s="79" t="s">
        <v>2512</v>
      </c>
      <c r="B1785" s="78" t="s">
        <v>8043</v>
      </c>
    </row>
    <row r="1786" spans="1:2" ht="15">
      <c r="A1786" s="79" t="s">
        <v>2513</v>
      </c>
      <c r="B1786" s="78" t="s">
        <v>8043</v>
      </c>
    </row>
    <row r="1787" spans="1:2" ht="15">
      <c r="A1787" s="79" t="s">
        <v>2514</v>
      </c>
      <c r="B1787" s="78" t="s">
        <v>8043</v>
      </c>
    </row>
    <row r="1788" spans="1:2" ht="15">
      <c r="A1788" s="79" t="s">
        <v>2515</v>
      </c>
      <c r="B1788" s="78" t="s">
        <v>8043</v>
      </c>
    </row>
    <row r="1789" spans="1:2" ht="15">
      <c r="A1789" s="79" t="s">
        <v>2516</v>
      </c>
      <c r="B1789" s="78" t="s">
        <v>8043</v>
      </c>
    </row>
    <row r="1790" spans="1:2" ht="15">
      <c r="A1790" s="79" t="s">
        <v>2517</v>
      </c>
      <c r="B1790" s="78" t="s">
        <v>8043</v>
      </c>
    </row>
    <row r="1791" spans="1:2" ht="15">
      <c r="A1791" s="79" t="s">
        <v>2518</v>
      </c>
      <c r="B1791" s="78" t="s">
        <v>8043</v>
      </c>
    </row>
    <row r="1792" spans="1:2" ht="15">
      <c r="A1792" s="79" t="s">
        <v>2519</v>
      </c>
      <c r="B1792" s="78" t="s">
        <v>8043</v>
      </c>
    </row>
    <row r="1793" spans="1:2" ht="15">
      <c r="A1793" s="79" t="s">
        <v>2520</v>
      </c>
      <c r="B1793" s="78" t="s">
        <v>8043</v>
      </c>
    </row>
    <row r="1794" spans="1:2" ht="15">
      <c r="A1794" s="79" t="s">
        <v>2521</v>
      </c>
      <c r="B1794" s="78" t="s">
        <v>8043</v>
      </c>
    </row>
    <row r="1795" spans="1:2" ht="15">
      <c r="A1795" s="79" t="s">
        <v>2522</v>
      </c>
      <c r="B1795" s="78" t="s">
        <v>8043</v>
      </c>
    </row>
    <row r="1796" spans="1:2" ht="15">
      <c r="A1796" s="79" t="s">
        <v>2523</v>
      </c>
      <c r="B1796" s="78" t="s">
        <v>8043</v>
      </c>
    </row>
    <row r="1797" spans="1:2" ht="15">
      <c r="A1797" s="79" t="s">
        <v>2524</v>
      </c>
      <c r="B1797" s="78" t="s">
        <v>8043</v>
      </c>
    </row>
    <row r="1798" spans="1:2" ht="15">
      <c r="A1798" s="79" t="s">
        <v>2525</v>
      </c>
      <c r="B1798" s="78" t="s">
        <v>8043</v>
      </c>
    </row>
    <row r="1799" spans="1:2" ht="15">
      <c r="A1799" s="79" t="s">
        <v>2526</v>
      </c>
      <c r="B1799" s="78" t="s">
        <v>8043</v>
      </c>
    </row>
    <row r="1800" spans="1:2" ht="15">
      <c r="A1800" s="79" t="s">
        <v>2527</v>
      </c>
      <c r="B1800" s="78" t="s">
        <v>8043</v>
      </c>
    </row>
    <row r="1801" spans="1:2" ht="15">
      <c r="A1801" s="79" t="s">
        <v>2528</v>
      </c>
      <c r="B1801" s="78" t="s">
        <v>8043</v>
      </c>
    </row>
    <row r="1802" spans="1:2" ht="15">
      <c r="A1802" s="79" t="s">
        <v>2529</v>
      </c>
      <c r="B1802" s="78" t="s">
        <v>8043</v>
      </c>
    </row>
    <row r="1803" spans="1:2" ht="15">
      <c r="A1803" s="79" t="s">
        <v>2530</v>
      </c>
      <c r="B1803" s="78" t="s">
        <v>8043</v>
      </c>
    </row>
    <row r="1804" spans="1:2" ht="15">
      <c r="A1804" s="79" t="s">
        <v>2531</v>
      </c>
      <c r="B1804" s="78" t="s">
        <v>8043</v>
      </c>
    </row>
    <row r="1805" spans="1:2" ht="15">
      <c r="A1805" s="79" t="s">
        <v>2532</v>
      </c>
      <c r="B1805" s="78" t="s">
        <v>8043</v>
      </c>
    </row>
    <row r="1806" spans="1:2" ht="15">
      <c r="A1806" s="79" t="s">
        <v>2533</v>
      </c>
      <c r="B1806" s="78" t="s">
        <v>8043</v>
      </c>
    </row>
    <row r="1807" spans="1:2" ht="15">
      <c r="A1807" s="79" t="s">
        <v>2534</v>
      </c>
      <c r="B1807" s="78" t="s">
        <v>8043</v>
      </c>
    </row>
    <row r="1808" spans="1:2" ht="15">
      <c r="A1808" s="79" t="s">
        <v>2535</v>
      </c>
      <c r="B1808" s="78" t="s">
        <v>8043</v>
      </c>
    </row>
    <row r="1809" spans="1:2" ht="15">
      <c r="A1809" s="79" t="s">
        <v>2536</v>
      </c>
      <c r="B1809" s="78" t="s">
        <v>8043</v>
      </c>
    </row>
    <row r="1810" spans="1:2" ht="15">
      <c r="A1810" s="79" t="s">
        <v>2537</v>
      </c>
      <c r="B1810" s="78" t="s">
        <v>8043</v>
      </c>
    </row>
    <row r="1811" spans="1:2" ht="15">
      <c r="A1811" s="79" t="s">
        <v>2538</v>
      </c>
      <c r="B1811" s="78" t="s">
        <v>8043</v>
      </c>
    </row>
    <row r="1812" spans="1:2" ht="15">
      <c r="A1812" s="79" t="s">
        <v>2539</v>
      </c>
      <c r="B1812" s="78" t="s">
        <v>8043</v>
      </c>
    </row>
    <row r="1813" spans="1:2" ht="15">
      <c r="A1813" s="79" t="s">
        <v>2540</v>
      </c>
      <c r="B1813" s="78" t="s">
        <v>8043</v>
      </c>
    </row>
    <row r="1814" spans="1:2" ht="15">
      <c r="A1814" s="79" t="s">
        <v>2541</v>
      </c>
      <c r="B1814" s="78" t="s">
        <v>8043</v>
      </c>
    </row>
    <row r="1815" spans="1:2" ht="15">
      <c r="A1815" s="79" t="s">
        <v>2542</v>
      </c>
      <c r="B1815" s="78" t="s">
        <v>8043</v>
      </c>
    </row>
    <row r="1816" spans="1:2" ht="15">
      <c r="A1816" s="79" t="s">
        <v>2543</v>
      </c>
      <c r="B1816" s="78" t="s">
        <v>8043</v>
      </c>
    </row>
    <row r="1817" spans="1:2" ht="15">
      <c r="A1817" s="79" t="s">
        <v>2544</v>
      </c>
      <c r="B1817" s="78" t="s">
        <v>8043</v>
      </c>
    </row>
    <row r="1818" spans="1:2" ht="15">
      <c r="A1818" s="79" t="s">
        <v>2545</v>
      </c>
      <c r="B1818" s="78" t="s">
        <v>8043</v>
      </c>
    </row>
    <row r="1819" spans="1:2" ht="15">
      <c r="A1819" s="79" t="s">
        <v>2546</v>
      </c>
      <c r="B1819" s="78" t="s">
        <v>8043</v>
      </c>
    </row>
    <row r="1820" spans="1:2" ht="15">
      <c r="A1820" s="79" t="s">
        <v>2547</v>
      </c>
      <c r="B1820" s="78" t="s">
        <v>8043</v>
      </c>
    </row>
    <row r="1821" spans="1:2" ht="15">
      <c r="A1821" s="79" t="s">
        <v>2548</v>
      </c>
      <c r="B1821" s="78" t="s">
        <v>8043</v>
      </c>
    </row>
    <row r="1822" spans="1:2" ht="15">
      <c r="A1822" s="79" t="s">
        <v>2549</v>
      </c>
      <c r="B1822" s="78" t="s">
        <v>8043</v>
      </c>
    </row>
    <row r="1823" spans="1:2" ht="15">
      <c r="A1823" s="79" t="s">
        <v>2550</v>
      </c>
      <c r="B1823" s="78" t="s">
        <v>8043</v>
      </c>
    </row>
    <row r="1824" spans="1:2" ht="15">
      <c r="A1824" s="79" t="s">
        <v>2551</v>
      </c>
      <c r="B1824" s="78" t="s">
        <v>8043</v>
      </c>
    </row>
    <row r="1825" spans="1:2" ht="15">
      <c r="A1825" s="79" t="s">
        <v>2552</v>
      </c>
      <c r="B1825" s="78" t="s">
        <v>8043</v>
      </c>
    </row>
    <row r="1826" spans="1:2" ht="15">
      <c r="A1826" s="79" t="s">
        <v>2553</v>
      </c>
      <c r="B1826" s="78" t="s">
        <v>8043</v>
      </c>
    </row>
    <row r="1827" spans="1:2" ht="15">
      <c r="A1827" s="79" t="s">
        <v>2554</v>
      </c>
      <c r="B1827" s="78" t="s">
        <v>8043</v>
      </c>
    </row>
    <row r="1828" spans="1:2" ht="15">
      <c r="A1828" s="79" t="s">
        <v>2555</v>
      </c>
      <c r="B1828" s="78" t="s">
        <v>8043</v>
      </c>
    </row>
    <row r="1829" spans="1:2" ht="15">
      <c r="A1829" s="79" t="s">
        <v>2556</v>
      </c>
      <c r="B1829" s="78" t="s">
        <v>8043</v>
      </c>
    </row>
    <row r="1830" spans="1:2" ht="15">
      <c r="A1830" s="79" t="s">
        <v>2557</v>
      </c>
      <c r="B1830" s="78" t="s">
        <v>8043</v>
      </c>
    </row>
    <row r="1831" spans="1:2" ht="15">
      <c r="A1831" s="79" t="s">
        <v>2558</v>
      </c>
      <c r="B1831" s="78" t="s">
        <v>8043</v>
      </c>
    </row>
    <row r="1832" spans="1:2" ht="15">
      <c r="A1832" s="79" t="s">
        <v>2559</v>
      </c>
      <c r="B1832" s="78" t="s">
        <v>8043</v>
      </c>
    </row>
    <row r="1833" spans="1:2" ht="15">
      <c r="A1833" s="79" t="s">
        <v>2560</v>
      </c>
      <c r="B1833" s="78" t="s">
        <v>8043</v>
      </c>
    </row>
    <row r="1834" spans="1:2" ht="15">
      <c r="A1834" s="79" t="s">
        <v>2561</v>
      </c>
      <c r="B1834" s="78" t="s">
        <v>8043</v>
      </c>
    </row>
    <row r="1835" spans="1:2" ht="15">
      <c r="A1835" s="79" t="s">
        <v>2562</v>
      </c>
      <c r="B1835" s="78" t="s">
        <v>8043</v>
      </c>
    </row>
    <row r="1836" spans="1:2" ht="15">
      <c r="A1836" s="79" t="s">
        <v>2563</v>
      </c>
      <c r="B1836" s="78" t="s">
        <v>8043</v>
      </c>
    </row>
    <row r="1837" spans="1:2" ht="15">
      <c r="A1837" s="79" t="s">
        <v>2564</v>
      </c>
      <c r="B1837" s="78" t="s">
        <v>8043</v>
      </c>
    </row>
    <row r="1838" spans="1:2" ht="15">
      <c r="A1838" s="79" t="s">
        <v>2565</v>
      </c>
      <c r="B1838" s="78" t="s">
        <v>8043</v>
      </c>
    </row>
    <row r="1839" spans="1:2" ht="15">
      <c r="A1839" s="79" t="s">
        <v>2566</v>
      </c>
      <c r="B1839" s="78" t="s">
        <v>8043</v>
      </c>
    </row>
    <row r="1840" spans="1:2" ht="15">
      <c r="A1840" s="79" t="s">
        <v>2567</v>
      </c>
      <c r="B1840" s="78" t="s">
        <v>8043</v>
      </c>
    </row>
    <row r="1841" spans="1:2" ht="15">
      <c r="A1841" s="79" t="s">
        <v>2568</v>
      </c>
      <c r="B1841" s="78" t="s">
        <v>8043</v>
      </c>
    </row>
    <row r="1842" spans="1:2" ht="15">
      <c r="A1842" s="79" t="s">
        <v>2569</v>
      </c>
      <c r="B1842" s="78" t="s">
        <v>8043</v>
      </c>
    </row>
    <row r="1843" spans="1:2" ht="15">
      <c r="A1843" s="79" t="s">
        <v>2570</v>
      </c>
      <c r="B1843" s="78" t="s">
        <v>8043</v>
      </c>
    </row>
    <row r="1844" spans="1:2" ht="15">
      <c r="A1844" s="79" t="s">
        <v>2571</v>
      </c>
      <c r="B1844" s="78" t="s">
        <v>8043</v>
      </c>
    </row>
    <row r="1845" spans="1:2" ht="15">
      <c r="A1845" s="79" t="s">
        <v>2572</v>
      </c>
      <c r="B1845" s="78" t="s">
        <v>8043</v>
      </c>
    </row>
    <row r="1846" spans="1:2" ht="15">
      <c r="A1846" s="79" t="s">
        <v>2573</v>
      </c>
      <c r="B1846" s="78" t="s">
        <v>8043</v>
      </c>
    </row>
    <row r="1847" spans="1:2" ht="15">
      <c r="A1847" s="79" t="s">
        <v>2574</v>
      </c>
      <c r="B1847" s="78" t="s">
        <v>8043</v>
      </c>
    </row>
    <row r="1848" spans="1:2" ht="15">
      <c r="A1848" s="79" t="s">
        <v>2575</v>
      </c>
      <c r="B1848" s="78" t="s">
        <v>8043</v>
      </c>
    </row>
    <row r="1849" spans="1:2" ht="15">
      <c r="A1849" s="79" t="s">
        <v>2576</v>
      </c>
      <c r="B1849" s="78" t="s">
        <v>8043</v>
      </c>
    </row>
    <row r="1850" spans="1:2" ht="15">
      <c r="A1850" s="79" t="s">
        <v>2577</v>
      </c>
      <c r="B1850" s="78" t="s">
        <v>8043</v>
      </c>
    </row>
    <row r="1851" spans="1:2" ht="15">
      <c r="A1851" s="79" t="s">
        <v>2578</v>
      </c>
      <c r="B1851" s="78" t="s">
        <v>8043</v>
      </c>
    </row>
    <row r="1852" spans="1:2" ht="15">
      <c r="A1852" s="79" t="s">
        <v>2579</v>
      </c>
      <c r="B1852" s="78" t="s">
        <v>8043</v>
      </c>
    </row>
    <row r="1853" spans="1:2" ht="15">
      <c r="A1853" s="79" t="s">
        <v>2580</v>
      </c>
      <c r="B1853" s="78" t="s">
        <v>8043</v>
      </c>
    </row>
    <row r="1854" spans="1:2" ht="15">
      <c r="A1854" s="79" t="s">
        <v>2581</v>
      </c>
      <c r="B1854" s="78" t="s">
        <v>8043</v>
      </c>
    </row>
    <row r="1855" spans="1:2" ht="15">
      <c r="A1855" s="79" t="s">
        <v>2582</v>
      </c>
      <c r="B1855" s="78" t="s">
        <v>8043</v>
      </c>
    </row>
    <row r="1856" spans="1:2" ht="15">
      <c r="A1856" s="79" t="s">
        <v>2583</v>
      </c>
      <c r="B1856" s="78" t="s">
        <v>8043</v>
      </c>
    </row>
    <row r="1857" spans="1:2" ht="15">
      <c r="A1857" s="79" t="s">
        <v>2584</v>
      </c>
      <c r="B1857" s="78" t="s">
        <v>8043</v>
      </c>
    </row>
    <row r="1858" spans="1:2" ht="15">
      <c r="A1858" s="79" t="s">
        <v>2585</v>
      </c>
      <c r="B1858" s="78" t="s">
        <v>8043</v>
      </c>
    </row>
    <row r="1859" spans="1:2" ht="15">
      <c r="A1859" s="79" t="s">
        <v>2586</v>
      </c>
      <c r="B1859" s="78" t="s">
        <v>8043</v>
      </c>
    </row>
    <row r="1860" spans="1:2" ht="15">
      <c r="A1860" s="79" t="s">
        <v>2587</v>
      </c>
      <c r="B1860" s="78" t="s">
        <v>8043</v>
      </c>
    </row>
    <row r="1861" spans="1:2" ht="15">
      <c r="A1861" s="79" t="s">
        <v>2588</v>
      </c>
      <c r="B1861" s="78" t="s">
        <v>8043</v>
      </c>
    </row>
    <row r="1862" spans="1:2" ht="15">
      <c r="A1862" s="79" t="s">
        <v>2589</v>
      </c>
      <c r="B1862" s="78" t="s">
        <v>8043</v>
      </c>
    </row>
    <row r="1863" spans="1:2" ht="15">
      <c r="A1863" s="79" t="s">
        <v>2590</v>
      </c>
      <c r="B1863" s="78" t="s">
        <v>8043</v>
      </c>
    </row>
    <row r="1864" spans="1:2" ht="15">
      <c r="A1864" s="79" t="s">
        <v>2591</v>
      </c>
      <c r="B1864" s="78" t="s">
        <v>8043</v>
      </c>
    </row>
    <row r="1865" spans="1:2" ht="15">
      <c r="A1865" s="79" t="s">
        <v>2592</v>
      </c>
      <c r="B1865" s="78" t="s">
        <v>8043</v>
      </c>
    </row>
    <row r="1866" spans="1:2" ht="15">
      <c r="A1866" s="79" t="s">
        <v>2593</v>
      </c>
      <c r="B1866" s="78" t="s">
        <v>8043</v>
      </c>
    </row>
    <row r="1867" spans="1:2" ht="15">
      <c r="A1867" s="79" t="s">
        <v>2594</v>
      </c>
      <c r="B1867" s="78" t="s">
        <v>8043</v>
      </c>
    </row>
    <row r="1868" spans="1:2" ht="15">
      <c r="A1868" s="79" t="s">
        <v>2595</v>
      </c>
      <c r="B1868" s="78" t="s">
        <v>8043</v>
      </c>
    </row>
    <row r="1869" spans="1:2" ht="15">
      <c r="A1869" s="79" t="s">
        <v>2596</v>
      </c>
      <c r="B1869" s="78" t="s">
        <v>8043</v>
      </c>
    </row>
    <row r="1870" spans="1:2" ht="15">
      <c r="A1870" s="79" t="s">
        <v>2597</v>
      </c>
      <c r="B1870" s="78" t="s">
        <v>8043</v>
      </c>
    </row>
    <row r="1871" spans="1:2" ht="15">
      <c r="A1871" s="79" t="s">
        <v>2598</v>
      </c>
      <c r="B1871" s="78" t="s">
        <v>8043</v>
      </c>
    </row>
    <row r="1872" spans="1:2" ht="15">
      <c r="A1872" s="79" t="s">
        <v>2599</v>
      </c>
      <c r="B1872" s="78" t="s">
        <v>8043</v>
      </c>
    </row>
    <row r="1873" spans="1:2" ht="15">
      <c r="A1873" s="79" t="s">
        <v>2600</v>
      </c>
      <c r="B1873" s="78" t="s">
        <v>8043</v>
      </c>
    </row>
    <row r="1874" spans="1:2" ht="15">
      <c r="A1874" s="79" t="s">
        <v>2601</v>
      </c>
      <c r="B1874" s="78" t="s">
        <v>8043</v>
      </c>
    </row>
    <row r="1875" spans="1:2" ht="15">
      <c r="A1875" s="79" t="s">
        <v>2602</v>
      </c>
      <c r="B1875" s="78" t="s">
        <v>8043</v>
      </c>
    </row>
    <row r="1876" spans="1:2" ht="15">
      <c r="A1876" s="79" t="s">
        <v>2603</v>
      </c>
      <c r="B1876" s="78" t="s">
        <v>8043</v>
      </c>
    </row>
    <row r="1877" spans="1:2" ht="15">
      <c r="A1877" s="79" t="s">
        <v>2604</v>
      </c>
      <c r="B1877" s="78" t="s">
        <v>8043</v>
      </c>
    </row>
    <row r="1878" spans="1:2" ht="15">
      <c r="A1878" s="79" t="s">
        <v>2605</v>
      </c>
      <c r="B1878" s="78" t="s">
        <v>8043</v>
      </c>
    </row>
    <row r="1879" spans="1:2" ht="15">
      <c r="A1879" s="79" t="s">
        <v>2606</v>
      </c>
      <c r="B1879" s="78" t="s">
        <v>8043</v>
      </c>
    </row>
    <row r="1880" spans="1:2" ht="15">
      <c r="A1880" s="79" t="s">
        <v>2607</v>
      </c>
      <c r="B1880" s="78" t="s">
        <v>8043</v>
      </c>
    </row>
    <row r="1881" spans="1:2" ht="15">
      <c r="A1881" s="79" t="s">
        <v>2608</v>
      </c>
      <c r="B1881" s="78" t="s">
        <v>8043</v>
      </c>
    </row>
    <row r="1882" spans="1:2" ht="15">
      <c r="A1882" s="79" t="s">
        <v>2609</v>
      </c>
      <c r="B1882" s="78" t="s">
        <v>8043</v>
      </c>
    </row>
    <row r="1883" spans="1:2" ht="15">
      <c r="A1883" s="79" t="s">
        <v>2610</v>
      </c>
      <c r="B1883" s="78" t="s">
        <v>8043</v>
      </c>
    </row>
    <row r="1884" spans="1:2" ht="15">
      <c r="A1884" s="79" t="s">
        <v>2611</v>
      </c>
      <c r="B1884" s="78" t="s">
        <v>8043</v>
      </c>
    </row>
    <row r="1885" spans="1:2" ht="15">
      <c r="A1885" s="79" t="s">
        <v>2612</v>
      </c>
      <c r="B1885" s="78" t="s">
        <v>8043</v>
      </c>
    </row>
    <row r="1886" spans="1:2" ht="15">
      <c r="A1886" s="79" t="s">
        <v>2613</v>
      </c>
      <c r="B1886" s="78" t="s">
        <v>8043</v>
      </c>
    </row>
    <row r="1887" spans="1:2" ht="15">
      <c r="A1887" s="79" t="s">
        <v>2614</v>
      </c>
      <c r="B1887" s="78" t="s">
        <v>8043</v>
      </c>
    </row>
    <row r="1888" spans="1:2" ht="15">
      <c r="A1888" s="79" t="s">
        <v>2615</v>
      </c>
      <c r="B1888" s="78" t="s">
        <v>8043</v>
      </c>
    </row>
    <row r="1889" spans="1:2" ht="15">
      <c r="A1889" s="79" t="s">
        <v>2616</v>
      </c>
      <c r="B1889" s="78" t="s">
        <v>8043</v>
      </c>
    </row>
    <row r="1890" spans="1:2" ht="15">
      <c r="A1890" s="79" t="s">
        <v>2617</v>
      </c>
      <c r="B1890" s="78" t="s">
        <v>8043</v>
      </c>
    </row>
    <row r="1891" spans="1:2" ht="15">
      <c r="A1891" s="79" t="s">
        <v>2618</v>
      </c>
      <c r="B1891" s="78" t="s">
        <v>8043</v>
      </c>
    </row>
    <row r="1892" spans="1:2" ht="15">
      <c r="A1892" s="79" t="s">
        <v>2619</v>
      </c>
      <c r="B1892" s="78" t="s">
        <v>8043</v>
      </c>
    </row>
    <row r="1893" spans="1:2" ht="15">
      <c r="A1893" s="79" t="s">
        <v>2620</v>
      </c>
      <c r="B1893" s="78" t="s">
        <v>8043</v>
      </c>
    </row>
    <row r="1894" spans="1:2" ht="15">
      <c r="A1894" s="79" t="s">
        <v>2621</v>
      </c>
      <c r="B1894" s="78" t="s">
        <v>8043</v>
      </c>
    </row>
    <row r="1895" spans="1:2" ht="15">
      <c r="A1895" s="79" t="s">
        <v>2622</v>
      </c>
      <c r="B1895" s="78" t="s">
        <v>8043</v>
      </c>
    </row>
    <row r="1896" spans="1:2" ht="15">
      <c r="A1896" s="79" t="s">
        <v>2623</v>
      </c>
      <c r="B1896" s="78" t="s">
        <v>8043</v>
      </c>
    </row>
    <row r="1897" spans="1:2" ht="15">
      <c r="A1897" s="79" t="s">
        <v>2624</v>
      </c>
      <c r="B1897" s="78" t="s">
        <v>8043</v>
      </c>
    </row>
    <row r="1898" spans="1:2" ht="15">
      <c r="A1898" s="79" t="s">
        <v>2625</v>
      </c>
      <c r="B1898" s="78" t="s">
        <v>8043</v>
      </c>
    </row>
    <row r="1899" spans="1:2" ht="15">
      <c r="A1899" s="79" t="s">
        <v>2626</v>
      </c>
      <c r="B1899" s="78" t="s">
        <v>8043</v>
      </c>
    </row>
    <row r="1900" spans="1:2" ht="15">
      <c r="A1900" s="79" t="s">
        <v>2627</v>
      </c>
      <c r="B1900" s="78" t="s">
        <v>8043</v>
      </c>
    </row>
    <row r="1901" spans="1:2" ht="15">
      <c r="A1901" s="79" t="s">
        <v>2628</v>
      </c>
      <c r="B1901" s="78" t="s">
        <v>8043</v>
      </c>
    </row>
    <row r="1902" spans="1:2" ht="15">
      <c r="A1902" s="79" t="s">
        <v>2629</v>
      </c>
      <c r="B1902" s="78" t="s">
        <v>8043</v>
      </c>
    </row>
    <row r="1903" spans="1:2" ht="15">
      <c r="A1903" s="79" t="s">
        <v>2630</v>
      </c>
      <c r="B1903" s="78" t="s">
        <v>8043</v>
      </c>
    </row>
    <row r="1904" spans="1:2" ht="15">
      <c r="A1904" s="79" t="s">
        <v>2631</v>
      </c>
      <c r="B1904" s="78" t="s">
        <v>8043</v>
      </c>
    </row>
    <row r="1905" spans="1:2" ht="15">
      <c r="A1905" s="79" t="s">
        <v>2632</v>
      </c>
      <c r="B1905" s="78" t="s">
        <v>8043</v>
      </c>
    </row>
    <row r="1906" spans="1:2" ht="15">
      <c r="A1906" s="79" t="s">
        <v>2633</v>
      </c>
      <c r="B1906" s="78" t="s">
        <v>8043</v>
      </c>
    </row>
    <row r="1907" spans="1:2" ht="15">
      <c r="A1907" s="79" t="s">
        <v>2634</v>
      </c>
      <c r="B1907" s="78" t="s">
        <v>8043</v>
      </c>
    </row>
    <row r="1908" spans="1:2" ht="15">
      <c r="A1908" s="79" t="s">
        <v>2635</v>
      </c>
      <c r="B1908" s="78" t="s">
        <v>8043</v>
      </c>
    </row>
    <row r="1909" spans="1:2" ht="15">
      <c r="A1909" s="79" t="s">
        <v>2636</v>
      </c>
      <c r="B1909" s="78" t="s">
        <v>8043</v>
      </c>
    </row>
    <row r="1910" spans="1:2" ht="15">
      <c r="A1910" s="79" t="s">
        <v>2637</v>
      </c>
      <c r="B1910" s="78" t="s">
        <v>8043</v>
      </c>
    </row>
    <row r="1911" spans="1:2" ht="15">
      <c r="A1911" s="79" t="s">
        <v>2638</v>
      </c>
      <c r="B1911" s="78" t="s">
        <v>8043</v>
      </c>
    </row>
    <row r="1912" spans="1:2" ht="15">
      <c r="A1912" s="79" t="s">
        <v>2639</v>
      </c>
      <c r="B1912" s="78" t="s">
        <v>8043</v>
      </c>
    </row>
    <row r="1913" spans="1:2" ht="15">
      <c r="A1913" s="79" t="s">
        <v>2640</v>
      </c>
      <c r="B1913" s="78" t="s">
        <v>8043</v>
      </c>
    </row>
    <row r="1914" spans="1:2" ht="15">
      <c r="A1914" s="79" t="s">
        <v>2641</v>
      </c>
      <c r="B1914" s="78" t="s">
        <v>8043</v>
      </c>
    </row>
    <row r="1915" spans="1:2" ht="15">
      <c r="A1915" s="79" t="s">
        <v>2642</v>
      </c>
      <c r="B1915" s="78" t="s">
        <v>8043</v>
      </c>
    </row>
    <row r="1916" spans="1:2" ht="15">
      <c r="A1916" s="79" t="s">
        <v>2643</v>
      </c>
      <c r="B1916" s="78" t="s">
        <v>8043</v>
      </c>
    </row>
    <row r="1917" spans="1:2" ht="15">
      <c r="A1917" s="79" t="s">
        <v>2644</v>
      </c>
      <c r="B1917" s="78" t="s">
        <v>8043</v>
      </c>
    </row>
    <row r="1918" spans="1:2" ht="15">
      <c r="A1918" s="79" t="s">
        <v>2645</v>
      </c>
      <c r="B1918" s="78" t="s">
        <v>8043</v>
      </c>
    </row>
    <row r="1919" spans="1:2" ht="15">
      <c r="A1919" s="79" t="s">
        <v>2646</v>
      </c>
      <c r="B1919" s="78" t="s">
        <v>8043</v>
      </c>
    </row>
    <row r="1920" spans="1:2" ht="15">
      <c r="A1920" s="79" t="s">
        <v>2647</v>
      </c>
      <c r="B1920" s="78" t="s">
        <v>8043</v>
      </c>
    </row>
    <row r="1921" spans="1:2" ht="15">
      <c r="A1921" s="79" t="s">
        <v>2648</v>
      </c>
      <c r="B1921" s="78" t="s">
        <v>8043</v>
      </c>
    </row>
    <row r="1922" spans="1:2" ht="15">
      <c r="A1922" s="79" t="s">
        <v>2649</v>
      </c>
      <c r="B1922" s="78" t="s">
        <v>8043</v>
      </c>
    </row>
    <row r="1923" spans="1:2" ht="15">
      <c r="A1923" s="79" t="s">
        <v>2650</v>
      </c>
      <c r="B1923" s="78" t="s">
        <v>8043</v>
      </c>
    </row>
    <row r="1924" spans="1:2" ht="15">
      <c r="A1924" s="79" t="s">
        <v>2651</v>
      </c>
      <c r="B1924" s="78" t="s">
        <v>8043</v>
      </c>
    </row>
    <row r="1925" spans="1:2" ht="15">
      <c r="A1925" s="79" t="s">
        <v>2652</v>
      </c>
      <c r="B1925" s="78" t="s">
        <v>8043</v>
      </c>
    </row>
    <row r="1926" spans="1:2" ht="15">
      <c r="A1926" s="79" t="s">
        <v>2653</v>
      </c>
      <c r="B1926" s="78" t="s">
        <v>8043</v>
      </c>
    </row>
    <row r="1927" spans="1:2" ht="15">
      <c r="A1927" s="79" t="s">
        <v>2654</v>
      </c>
      <c r="B1927" s="78" t="s">
        <v>8043</v>
      </c>
    </row>
    <row r="1928" spans="1:2" ht="15">
      <c r="A1928" s="79" t="s">
        <v>2655</v>
      </c>
      <c r="B1928" s="78" t="s">
        <v>8043</v>
      </c>
    </row>
    <row r="1929" spans="1:2" ht="15">
      <c r="A1929" s="79" t="s">
        <v>2656</v>
      </c>
      <c r="B1929" s="78" t="s">
        <v>8043</v>
      </c>
    </row>
    <row r="1930" spans="1:2" ht="15">
      <c r="A1930" s="79" t="s">
        <v>2657</v>
      </c>
      <c r="B1930" s="78" t="s">
        <v>8043</v>
      </c>
    </row>
    <row r="1931" spans="1:2" ht="15">
      <c r="A1931" s="79" t="s">
        <v>2658</v>
      </c>
      <c r="B1931" s="78" t="s">
        <v>8043</v>
      </c>
    </row>
    <row r="1932" spans="1:2" ht="15">
      <c r="A1932" s="79" t="s">
        <v>2659</v>
      </c>
      <c r="B1932" s="78" t="s">
        <v>8043</v>
      </c>
    </row>
    <row r="1933" spans="1:2" ht="15">
      <c r="A1933" s="79" t="s">
        <v>2660</v>
      </c>
      <c r="B1933" s="78" t="s">
        <v>8043</v>
      </c>
    </row>
    <row r="1934" spans="1:2" ht="15">
      <c r="A1934" s="79" t="s">
        <v>2661</v>
      </c>
      <c r="B1934" s="78" t="s">
        <v>8043</v>
      </c>
    </row>
    <row r="1935" spans="1:2" ht="15">
      <c r="A1935" s="79" t="s">
        <v>2662</v>
      </c>
      <c r="B1935" s="78" t="s">
        <v>8043</v>
      </c>
    </row>
    <row r="1936" spans="1:2" ht="15">
      <c r="A1936" s="79" t="s">
        <v>2663</v>
      </c>
      <c r="B1936" s="78" t="s">
        <v>8043</v>
      </c>
    </row>
    <row r="1937" spans="1:2" ht="15">
      <c r="A1937" s="79" t="s">
        <v>2664</v>
      </c>
      <c r="B1937" s="78" t="s">
        <v>8043</v>
      </c>
    </row>
    <row r="1938" spans="1:2" ht="15">
      <c r="A1938" s="79" t="s">
        <v>2665</v>
      </c>
      <c r="B1938" s="78" t="s">
        <v>8043</v>
      </c>
    </row>
    <row r="1939" spans="1:2" ht="15">
      <c r="A1939" s="79" t="s">
        <v>2666</v>
      </c>
      <c r="B1939" s="78" t="s">
        <v>8043</v>
      </c>
    </row>
    <row r="1940" spans="1:2" ht="15">
      <c r="A1940" s="79" t="s">
        <v>2667</v>
      </c>
      <c r="B1940" s="78" t="s">
        <v>8043</v>
      </c>
    </row>
    <row r="1941" spans="1:2" ht="15">
      <c r="A1941" s="79" t="s">
        <v>2668</v>
      </c>
      <c r="B1941" s="78" t="s">
        <v>8043</v>
      </c>
    </row>
    <row r="1942" spans="1:2" ht="15">
      <c r="A1942" s="79" t="s">
        <v>2669</v>
      </c>
      <c r="B1942" s="78" t="s">
        <v>8043</v>
      </c>
    </row>
    <row r="1943" spans="1:2" ht="15">
      <c r="A1943" s="79" t="s">
        <v>2670</v>
      </c>
      <c r="B1943" s="78" t="s">
        <v>8043</v>
      </c>
    </row>
    <row r="1944" spans="1:2" ht="15">
      <c r="A1944" s="79" t="s">
        <v>2671</v>
      </c>
      <c r="B1944" s="78" t="s">
        <v>8043</v>
      </c>
    </row>
    <row r="1945" spans="1:2" ht="15">
      <c r="A1945" s="79" t="s">
        <v>2672</v>
      </c>
      <c r="B1945" s="78" t="s">
        <v>8043</v>
      </c>
    </row>
    <row r="1946" spans="1:2" ht="15">
      <c r="A1946" s="79" t="s">
        <v>2673</v>
      </c>
      <c r="B1946" s="78" t="s">
        <v>8043</v>
      </c>
    </row>
    <row r="1947" spans="1:2" ht="15">
      <c r="A1947" s="79" t="s">
        <v>2674</v>
      </c>
      <c r="B1947" s="78" t="s">
        <v>8043</v>
      </c>
    </row>
    <row r="1948" spans="1:2" ht="15">
      <c r="A1948" s="79" t="s">
        <v>2675</v>
      </c>
      <c r="B1948" s="78" t="s">
        <v>8043</v>
      </c>
    </row>
    <row r="1949" spans="1:2" ht="15">
      <c r="A1949" s="79" t="s">
        <v>2676</v>
      </c>
      <c r="B1949" s="78" t="s">
        <v>8043</v>
      </c>
    </row>
    <row r="1950" spans="1:2" ht="15">
      <c r="A1950" s="79" t="s">
        <v>2677</v>
      </c>
      <c r="B1950" s="78" t="s">
        <v>8043</v>
      </c>
    </row>
    <row r="1951" spans="1:2" ht="15">
      <c r="A1951" s="79" t="s">
        <v>2678</v>
      </c>
      <c r="B1951" s="78" t="s">
        <v>8043</v>
      </c>
    </row>
    <row r="1952" spans="1:2" ht="15">
      <c r="A1952" s="79" t="s">
        <v>2679</v>
      </c>
      <c r="B1952" s="78" t="s">
        <v>8043</v>
      </c>
    </row>
    <row r="1953" spans="1:2" ht="15">
      <c r="A1953" s="79" t="s">
        <v>2680</v>
      </c>
      <c r="B1953" s="78" t="s">
        <v>8043</v>
      </c>
    </row>
    <row r="1954" spans="1:2" ht="15">
      <c r="A1954" s="79" t="s">
        <v>2681</v>
      </c>
      <c r="B1954" s="78" t="s">
        <v>8043</v>
      </c>
    </row>
    <row r="1955" spans="1:2" ht="15">
      <c r="A1955" s="79" t="s">
        <v>2682</v>
      </c>
      <c r="B1955" s="78" t="s">
        <v>8043</v>
      </c>
    </row>
    <row r="1956" spans="1:2" ht="15">
      <c r="A1956" s="79" t="s">
        <v>2683</v>
      </c>
      <c r="B1956" s="78" t="s">
        <v>8043</v>
      </c>
    </row>
    <row r="1957" spans="1:2" ht="15">
      <c r="A1957" s="79" t="s">
        <v>2684</v>
      </c>
      <c r="B1957" s="78" t="s">
        <v>8043</v>
      </c>
    </row>
    <row r="1958" spans="1:2" ht="15">
      <c r="A1958" s="79" t="s">
        <v>2685</v>
      </c>
      <c r="B1958" s="78" t="s">
        <v>8043</v>
      </c>
    </row>
    <row r="1959" spans="1:2" ht="15">
      <c r="A1959" s="79" t="s">
        <v>2686</v>
      </c>
      <c r="B1959" s="78" t="s">
        <v>8043</v>
      </c>
    </row>
    <row r="1960" spans="1:2" ht="15">
      <c r="A1960" s="79" t="s">
        <v>2687</v>
      </c>
      <c r="B1960" s="78" t="s">
        <v>8043</v>
      </c>
    </row>
    <row r="1961" spans="1:2" ht="15">
      <c r="A1961" s="79" t="s">
        <v>2688</v>
      </c>
      <c r="B1961" s="78" t="s">
        <v>8043</v>
      </c>
    </row>
    <row r="1962" spans="1:2" ht="15">
      <c r="A1962" s="79" t="s">
        <v>2689</v>
      </c>
      <c r="B1962" s="78" t="s">
        <v>8043</v>
      </c>
    </row>
    <row r="1963" spans="1:2" ht="15">
      <c r="A1963" s="79" t="s">
        <v>2690</v>
      </c>
      <c r="B1963" s="78" t="s">
        <v>8043</v>
      </c>
    </row>
    <row r="1964" spans="1:2" ht="15">
      <c r="A1964" s="79" t="s">
        <v>2691</v>
      </c>
      <c r="B1964" s="78" t="s">
        <v>8043</v>
      </c>
    </row>
    <row r="1965" spans="1:2" ht="15">
      <c r="A1965" s="79" t="s">
        <v>2692</v>
      </c>
      <c r="B1965" s="78" t="s">
        <v>8043</v>
      </c>
    </row>
    <row r="1966" spans="1:2" ht="15">
      <c r="A1966" s="79" t="s">
        <v>2693</v>
      </c>
      <c r="B1966" s="78" t="s">
        <v>8043</v>
      </c>
    </row>
    <row r="1967" spans="1:2" ht="15">
      <c r="A1967" s="79" t="s">
        <v>2694</v>
      </c>
      <c r="B1967" s="78" t="s">
        <v>8043</v>
      </c>
    </row>
    <row r="1968" spans="1:2" ht="15">
      <c r="A1968" s="79" t="s">
        <v>2695</v>
      </c>
      <c r="B1968" s="78" t="s">
        <v>8043</v>
      </c>
    </row>
    <row r="1969" spans="1:2" ht="15">
      <c r="A1969" s="79" t="s">
        <v>2696</v>
      </c>
      <c r="B1969" s="78" t="s">
        <v>8043</v>
      </c>
    </row>
    <row r="1970" spans="1:2" ht="15">
      <c r="A1970" s="79" t="s">
        <v>2697</v>
      </c>
      <c r="B1970" s="78" t="s">
        <v>8043</v>
      </c>
    </row>
    <row r="1971" spans="1:2" ht="15">
      <c r="A1971" s="79" t="s">
        <v>2698</v>
      </c>
      <c r="B1971" s="78" t="s">
        <v>8043</v>
      </c>
    </row>
    <row r="1972" spans="1:2" ht="15">
      <c r="A1972" s="79" t="s">
        <v>2699</v>
      </c>
      <c r="B1972" s="78" t="s">
        <v>8043</v>
      </c>
    </row>
    <row r="1973" spans="1:2" ht="15">
      <c r="A1973" s="79" t="s">
        <v>2700</v>
      </c>
      <c r="B1973" s="78" t="s">
        <v>8043</v>
      </c>
    </row>
    <row r="1974" spans="1:2" ht="15">
      <c r="A1974" s="79" t="s">
        <v>2701</v>
      </c>
      <c r="B1974" s="78" t="s">
        <v>8043</v>
      </c>
    </row>
    <row r="1975" spans="1:2" ht="15">
      <c r="A1975" s="79" t="s">
        <v>2702</v>
      </c>
      <c r="B1975" s="78" t="s">
        <v>8043</v>
      </c>
    </row>
    <row r="1976" spans="1:2" ht="15">
      <c r="A1976" s="79" t="s">
        <v>2703</v>
      </c>
      <c r="B1976" s="78" t="s">
        <v>8043</v>
      </c>
    </row>
    <row r="1977" spans="1:2" ht="15">
      <c r="A1977" s="79" t="s">
        <v>2704</v>
      </c>
      <c r="B1977" s="78" t="s">
        <v>8043</v>
      </c>
    </row>
    <row r="1978" spans="1:2" ht="15">
      <c r="A1978" s="79" t="s">
        <v>2705</v>
      </c>
      <c r="B1978" s="78" t="s">
        <v>8043</v>
      </c>
    </row>
    <row r="1979" spans="1:2" ht="15">
      <c r="A1979" s="79" t="s">
        <v>2706</v>
      </c>
      <c r="B1979" s="78" t="s">
        <v>8043</v>
      </c>
    </row>
    <row r="1980" spans="1:2" ht="15">
      <c r="A1980" s="79" t="s">
        <v>2707</v>
      </c>
      <c r="B1980" s="78" t="s">
        <v>8043</v>
      </c>
    </row>
    <row r="1981" spans="1:2" ht="15">
      <c r="A1981" s="79" t="s">
        <v>2708</v>
      </c>
      <c r="B1981" s="78" t="s">
        <v>8043</v>
      </c>
    </row>
    <row r="1982" spans="1:2" ht="15">
      <c r="A1982" s="79" t="s">
        <v>2709</v>
      </c>
      <c r="B1982" s="78" t="s">
        <v>8043</v>
      </c>
    </row>
    <row r="1983" spans="1:2" ht="15">
      <c r="A1983" s="79" t="s">
        <v>2710</v>
      </c>
      <c r="B1983" s="78" t="s">
        <v>8043</v>
      </c>
    </row>
    <row r="1984" spans="1:2" ht="15">
      <c r="A1984" s="79" t="s">
        <v>2711</v>
      </c>
      <c r="B1984" s="78" t="s">
        <v>8043</v>
      </c>
    </row>
    <row r="1985" spans="1:2" ht="15">
      <c r="A1985" s="79" t="s">
        <v>2712</v>
      </c>
      <c r="B1985" s="78" t="s">
        <v>8043</v>
      </c>
    </row>
    <row r="1986" spans="1:2" ht="15">
      <c r="A1986" s="79" t="s">
        <v>2713</v>
      </c>
      <c r="B1986" s="78" t="s">
        <v>8043</v>
      </c>
    </row>
    <row r="1987" spans="1:2" ht="15">
      <c r="A1987" s="79" t="s">
        <v>2714</v>
      </c>
      <c r="B1987" s="78" t="s">
        <v>8043</v>
      </c>
    </row>
    <row r="1988" spans="1:2" ht="15">
      <c r="A1988" s="79" t="s">
        <v>2715</v>
      </c>
      <c r="B1988" s="78" t="s">
        <v>8043</v>
      </c>
    </row>
    <row r="1989" spans="1:2" ht="15">
      <c r="A1989" s="79" t="s">
        <v>2716</v>
      </c>
      <c r="B1989" s="78" t="s">
        <v>8043</v>
      </c>
    </row>
    <row r="1990" spans="1:2" ht="15">
      <c r="A1990" s="79" t="s">
        <v>2717</v>
      </c>
      <c r="B1990" s="78" t="s">
        <v>8043</v>
      </c>
    </row>
    <row r="1991" spans="1:2" ht="15">
      <c r="A1991" s="79" t="s">
        <v>2718</v>
      </c>
      <c r="B1991" s="78" t="s">
        <v>8043</v>
      </c>
    </row>
    <row r="1992" spans="1:2" ht="15">
      <c r="A1992" s="79" t="s">
        <v>2719</v>
      </c>
      <c r="B1992" s="78" t="s">
        <v>8043</v>
      </c>
    </row>
    <row r="1993" spans="1:2" ht="15">
      <c r="A1993" s="79" t="s">
        <v>2720</v>
      </c>
      <c r="B1993" s="78" t="s">
        <v>8043</v>
      </c>
    </row>
    <row r="1994" spans="1:2" ht="15">
      <c r="A1994" s="79" t="s">
        <v>2721</v>
      </c>
      <c r="B1994" s="78" t="s">
        <v>8043</v>
      </c>
    </row>
    <row r="1995" spans="1:2" ht="15">
      <c r="A1995" s="79" t="s">
        <v>2722</v>
      </c>
      <c r="B1995" s="78" t="s">
        <v>8043</v>
      </c>
    </row>
    <row r="1996" spans="1:2" ht="15">
      <c r="A1996" s="79" t="s">
        <v>2723</v>
      </c>
      <c r="B1996" s="78" t="s">
        <v>8043</v>
      </c>
    </row>
    <row r="1997" spans="1:2" ht="15">
      <c r="A1997" s="79" t="s">
        <v>2724</v>
      </c>
      <c r="B1997" s="78" t="s">
        <v>8043</v>
      </c>
    </row>
    <row r="1998" spans="1:2" ht="15">
      <c r="A1998" s="79" t="s">
        <v>2725</v>
      </c>
      <c r="B1998" s="78" t="s">
        <v>8043</v>
      </c>
    </row>
    <row r="1999" spans="1:2" ht="15">
      <c r="A1999" s="79" t="s">
        <v>2726</v>
      </c>
      <c r="B1999" s="78" t="s">
        <v>8043</v>
      </c>
    </row>
    <row r="2000" spans="1:2" ht="15">
      <c r="A2000" s="79" t="s">
        <v>2727</v>
      </c>
      <c r="B2000" s="78" t="s">
        <v>8043</v>
      </c>
    </row>
    <row r="2001" spans="1:2" ht="15">
      <c r="A2001" s="79" t="s">
        <v>2728</v>
      </c>
      <c r="B2001" s="78" t="s">
        <v>8043</v>
      </c>
    </row>
    <row r="2002" spans="1:2" ht="15">
      <c r="A2002" s="79" t="s">
        <v>2729</v>
      </c>
      <c r="B2002" s="78" t="s">
        <v>8043</v>
      </c>
    </row>
    <row r="2003" spans="1:2" ht="15">
      <c r="A2003" s="79" t="s">
        <v>2730</v>
      </c>
      <c r="B2003" s="78" t="s">
        <v>8043</v>
      </c>
    </row>
    <row r="2004" spans="1:2" ht="15">
      <c r="A2004" s="79" t="s">
        <v>2731</v>
      </c>
      <c r="B2004" s="78" t="s">
        <v>8043</v>
      </c>
    </row>
    <row r="2005" spans="1:2" ht="15">
      <c r="A2005" s="79" t="s">
        <v>2732</v>
      </c>
      <c r="B2005" s="78" t="s">
        <v>8043</v>
      </c>
    </row>
    <row r="2006" spans="1:2" ht="15">
      <c r="A2006" s="79" t="s">
        <v>2733</v>
      </c>
      <c r="B2006" s="78" t="s">
        <v>8043</v>
      </c>
    </row>
    <row r="2007" spans="1:2" ht="15">
      <c r="A2007" s="79" t="s">
        <v>2734</v>
      </c>
      <c r="B2007" s="78" t="s">
        <v>8043</v>
      </c>
    </row>
    <row r="2008" spans="1:2" ht="15">
      <c r="A2008" s="79" t="s">
        <v>2735</v>
      </c>
      <c r="B2008" s="78" t="s">
        <v>8043</v>
      </c>
    </row>
    <row r="2009" spans="1:2" ht="15">
      <c r="A2009" s="79" t="s">
        <v>2736</v>
      </c>
      <c r="B2009" s="78" t="s">
        <v>8043</v>
      </c>
    </row>
    <row r="2010" spans="1:2" ht="15">
      <c r="A2010" s="79" t="s">
        <v>2737</v>
      </c>
      <c r="B2010" s="78" t="s">
        <v>8043</v>
      </c>
    </row>
    <row r="2011" spans="1:2" ht="15">
      <c r="A2011" s="79" t="s">
        <v>2738</v>
      </c>
      <c r="B2011" s="78" t="s">
        <v>8043</v>
      </c>
    </row>
    <row r="2012" spans="1:2" ht="15">
      <c r="A2012" s="79" t="s">
        <v>2739</v>
      </c>
      <c r="B2012" s="78" t="s">
        <v>8043</v>
      </c>
    </row>
    <row r="2013" spans="1:2" ht="15">
      <c r="A2013" s="79" t="s">
        <v>2740</v>
      </c>
      <c r="B2013" s="78" t="s">
        <v>8043</v>
      </c>
    </row>
    <row r="2014" spans="1:2" ht="15">
      <c r="A2014" s="79" t="s">
        <v>2741</v>
      </c>
      <c r="B2014" s="78" t="s">
        <v>8043</v>
      </c>
    </row>
    <row r="2015" spans="1:2" ht="15">
      <c r="A2015" s="79" t="s">
        <v>2742</v>
      </c>
      <c r="B2015" s="78" t="s">
        <v>8043</v>
      </c>
    </row>
    <row r="2016" spans="1:2" ht="15">
      <c r="A2016" s="79" t="s">
        <v>2743</v>
      </c>
      <c r="B2016" s="78" t="s">
        <v>8043</v>
      </c>
    </row>
    <row r="2017" spans="1:2" ht="15">
      <c r="A2017" s="79" t="s">
        <v>2744</v>
      </c>
      <c r="B2017" s="78" t="s">
        <v>8043</v>
      </c>
    </row>
    <row r="2018" spans="1:2" ht="15">
      <c r="A2018" s="79" t="s">
        <v>2745</v>
      </c>
      <c r="B2018" s="78" t="s">
        <v>8043</v>
      </c>
    </row>
    <row r="2019" spans="1:2" ht="15">
      <c r="A2019" s="79" t="s">
        <v>2746</v>
      </c>
      <c r="B2019" s="78" t="s">
        <v>8043</v>
      </c>
    </row>
    <row r="2020" spans="1:2" ht="15">
      <c r="A2020" s="79" t="s">
        <v>2747</v>
      </c>
      <c r="B2020" s="78" t="s">
        <v>8043</v>
      </c>
    </row>
    <row r="2021" spans="1:2" ht="15">
      <c r="A2021" s="79" t="s">
        <v>2748</v>
      </c>
      <c r="B2021" s="78" t="s">
        <v>8043</v>
      </c>
    </row>
    <row r="2022" spans="1:2" ht="15">
      <c r="A2022" s="79" t="s">
        <v>2749</v>
      </c>
      <c r="B2022" s="78" t="s">
        <v>8043</v>
      </c>
    </row>
    <row r="2023" spans="1:2" ht="15">
      <c r="A2023" s="79" t="s">
        <v>2750</v>
      </c>
      <c r="B2023" s="78" t="s">
        <v>8043</v>
      </c>
    </row>
    <row r="2024" spans="1:2" ht="15">
      <c r="A2024" s="79" t="s">
        <v>2751</v>
      </c>
      <c r="B2024" s="78" t="s">
        <v>8043</v>
      </c>
    </row>
    <row r="2025" spans="1:2" ht="15">
      <c r="A2025" s="79" t="s">
        <v>2752</v>
      </c>
      <c r="B2025" s="78" t="s">
        <v>8043</v>
      </c>
    </row>
    <row r="2026" spans="1:2" ht="15">
      <c r="A2026" s="79" t="s">
        <v>2753</v>
      </c>
      <c r="B2026" s="78" t="s">
        <v>8043</v>
      </c>
    </row>
    <row r="2027" spans="1:2" ht="15">
      <c r="A2027" s="79" t="s">
        <v>2754</v>
      </c>
      <c r="B2027" s="78" t="s">
        <v>8043</v>
      </c>
    </row>
    <row r="2028" spans="1:2" ht="15">
      <c r="A2028" s="79" t="s">
        <v>2755</v>
      </c>
      <c r="B2028" s="78" t="s">
        <v>8043</v>
      </c>
    </row>
    <row r="2029" spans="1:2" ht="15">
      <c r="A2029" s="79" t="s">
        <v>2756</v>
      </c>
      <c r="B2029" s="78" t="s">
        <v>8043</v>
      </c>
    </row>
    <row r="2030" spans="1:2" ht="15">
      <c r="A2030" s="79" t="s">
        <v>2757</v>
      </c>
      <c r="B2030" s="78" t="s">
        <v>8043</v>
      </c>
    </row>
    <row r="2031" spans="1:2" ht="15">
      <c r="A2031" s="79" t="s">
        <v>2758</v>
      </c>
      <c r="B2031" s="78" t="s">
        <v>8043</v>
      </c>
    </row>
    <row r="2032" spans="1:2" ht="15">
      <c r="A2032" s="79" t="s">
        <v>2759</v>
      </c>
      <c r="B2032" s="78" t="s">
        <v>8043</v>
      </c>
    </row>
    <row r="2033" spans="1:2" ht="15">
      <c r="A2033" s="79" t="s">
        <v>2760</v>
      </c>
      <c r="B2033" s="78" t="s">
        <v>8043</v>
      </c>
    </row>
    <row r="2034" spans="1:2" ht="15">
      <c r="A2034" s="79" t="s">
        <v>2761</v>
      </c>
      <c r="B2034" s="78" t="s">
        <v>8043</v>
      </c>
    </row>
    <row r="2035" spans="1:2" ht="15">
      <c r="A2035" s="79" t="s">
        <v>2762</v>
      </c>
      <c r="B2035" s="78" t="s">
        <v>8043</v>
      </c>
    </row>
    <row r="2036" spans="1:2" ht="15">
      <c r="A2036" s="79" t="s">
        <v>2763</v>
      </c>
      <c r="B2036" s="78" t="s">
        <v>8043</v>
      </c>
    </row>
    <row r="2037" spans="1:2" ht="15">
      <c r="A2037" s="79" t="s">
        <v>2764</v>
      </c>
      <c r="B2037" s="78" t="s">
        <v>8043</v>
      </c>
    </row>
    <row r="2038" spans="1:2" ht="15">
      <c r="A2038" s="79" t="s">
        <v>2765</v>
      </c>
      <c r="B2038" s="78" t="s">
        <v>8043</v>
      </c>
    </row>
    <row r="2039" spans="1:2" ht="15">
      <c r="A2039" s="79" t="s">
        <v>2766</v>
      </c>
      <c r="B2039" s="78" t="s">
        <v>8043</v>
      </c>
    </row>
    <row r="2040" spans="1:2" ht="15">
      <c r="A2040" s="79" t="s">
        <v>2767</v>
      </c>
      <c r="B2040" s="78" t="s">
        <v>8043</v>
      </c>
    </row>
    <row r="2041" spans="1:2" ht="15">
      <c r="A2041" s="79" t="s">
        <v>2768</v>
      </c>
      <c r="B2041" s="78" t="s">
        <v>8043</v>
      </c>
    </row>
    <row r="2042" spans="1:2" ht="15">
      <c r="A2042" s="79" t="s">
        <v>2769</v>
      </c>
      <c r="B2042" s="78" t="s">
        <v>8043</v>
      </c>
    </row>
    <row r="2043" spans="1:2" ht="15">
      <c r="A2043" s="79" t="s">
        <v>2770</v>
      </c>
      <c r="B2043" s="78" t="s">
        <v>8043</v>
      </c>
    </row>
    <row r="2044" spans="1:2" ht="15">
      <c r="A2044" s="79" t="s">
        <v>2771</v>
      </c>
      <c r="B2044" s="78" t="s">
        <v>8043</v>
      </c>
    </row>
    <row r="2045" spans="1:2" ht="15">
      <c r="A2045" s="79" t="s">
        <v>2772</v>
      </c>
      <c r="B2045" s="78" t="s">
        <v>8043</v>
      </c>
    </row>
    <row r="2046" spans="1:2" ht="15">
      <c r="A2046" s="79" t="s">
        <v>2773</v>
      </c>
      <c r="B2046" s="78" t="s">
        <v>8043</v>
      </c>
    </row>
    <row r="2047" spans="1:2" ht="15">
      <c r="A2047" s="79" t="s">
        <v>2774</v>
      </c>
      <c r="B2047" s="78" t="s">
        <v>8043</v>
      </c>
    </row>
    <row r="2048" spans="1:2" ht="15">
      <c r="A2048" s="79" t="s">
        <v>2775</v>
      </c>
      <c r="B2048" s="78" t="s">
        <v>8043</v>
      </c>
    </row>
    <row r="2049" spans="1:2" ht="15">
      <c r="A2049" s="79" t="s">
        <v>2776</v>
      </c>
      <c r="B2049" s="78" t="s">
        <v>8043</v>
      </c>
    </row>
    <row r="2050" spans="1:2" ht="15">
      <c r="A2050" s="79" t="s">
        <v>2777</v>
      </c>
      <c r="B2050" s="78" t="s">
        <v>8043</v>
      </c>
    </row>
    <row r="2051" spans="1:2" ht="15">
      <c r="A2051" s="79" t="s">
        <v>2778</v>
      </c>
      <c r="B2051" s="78" t="s">
        <v>8043</v>
      </c>
    </row>
    <row r="2052" spans="1:2" ht="15">
      <c r="A2052" s="79" t="s">
        <v>2779</v>
      </c>
      <c r="B2052" s="78" t="s">
        <v>8043</v>
      </c>
    </row>
    <row r="2053" spans="1:2" ht="15">
      <c r="A2053" s="79" t="s">
        <v>2780</v>
      </c>
      <c r="B2053" s="78" t="s">
        <v>8043</v>
      </c>
    </row>
    <row r="2054" spans="1:2" ht="15">
      <c r="A2054" s="79" t="s">
        <v>2781</v>
      </c>
      <c r="B2054" s="78" t="s">
        <v>8043</v>
      </c>
    </row>
    <row r="2055" spans="1:2" ht="15">
      <c r="A2055" s="79" t="s">
        <v>2782</v>
      </c>
      <c r="B2055" s="78" t="s">
        <v>8043</v>
      </c>
    </row>
    <row r="2056" spans="1:2" ht="15">
      <c r="A2056" s="79" t="s">
        <v>2783</v>
      </c>
      <c r="B2056" s="78" t="s">
        <v>8043</v>
      </c>
    </row>
    <row r="2057" spans="1:2" ht="15">
      <c r="A2057" s="79" t="s">
        <v>2784</v>
      </c>
      <c r="B2057" s="78" t="s">
        <v>8043</v>
      </c>
    </row>
    <row r="2058" spans="1:2" ht="15">
      <c r="A2058" s="79" t="s">
        <v>2785</v>
      </c>
      <c r="B2058" s="78" t="s">
        <v>8043</v>
      </c>
    </row>
    <row r="2059" spans="1:2" ht="15">
      <c r="A2059" s="79" t="s">
        <v>2786</v>
      </c>
      <c r="B2059" s="78" t="s">
        <v>8043</v>
      </c>
    </row>
    <row r="2060" spans="1:2" ht="15">
      <c r="A2060" s="79" t="s">
        <v>2787</v>
      </c>
      <c r="B2060" s="78" t="s">
        <v>8043</v>
      </c>
    </row>
    <row r="2061" spans="1:2" ht="15">
      <c r="A2061" s="79" t="s">
        <v>2788</v>
      </c>
      <c r="B2061" s="78" t="s">
        <v>8043</v>
      </c>
    </row>
    <row r="2062" spans="1:2" ht="15">
      <c r="A2062" s="79" t="s">
        <v>2789</v>
      </c>
      <c r="B2062" s="78" t="s">
        <v>8043</v>
      </c>
    </row>
    <row r="2063" spans="1:2" ht="15">
      <c r="A2063" s="79" t="s">
        <v>2790</v>
      </c>
      <c r="B2063" s="78" t="s">
        <v>8043</v>
      </c>
    </row>
    <row r="2064" spans="1:2" ht="15">
      <c r="A2064" s="79" t="s">
        <v>2791</v>
      </c>
      <c r="B2064" s="78" t="s">
        <v>8043</v>
      </c>
    </row>
    <row r="2065" spans="1:2" ht="15">
      <c r="A2065" s="79" t="s">
        <v>2792</v>
      </c>
      <c r="B2065" s="78" t="s">
        <v>8043</v>
      </c>
    </row>
    <row r="2066" spans="1:2" ht="15">
      <c r="A2066" s="79" t="s">
        <v>2793</v>
      </c>
      <c r="B2066" s="78" t="s">
        <v>8043</v>
      </c>
    </row>
    <row r="2067" spans="1:2" ht="15">
      <c r="A2067" s="79" t="s">
        <v>2794</v>
      </c>
      <c r="B2067" s="78" t="s">
        <v>8043</v>
      </c>
    </row>
    <row r="2068" spans="1:2" ht="15">
      <c r="A2068" s="79" t="s">
        <v>2795</v>
      </c>
      <c r="B2068" s="78" t="s">
        <v>8043</v>
      </c>
    </row>
    <row r="2069" spans="1:2" ht="15">
      <c r="A2069" s="79" t="s">
        <v>2796</v>
      </c>
      <c r="B2069" s="78" t="s">
        <v>8043</v>
      </c>
    </row>
    <row r="2070" spans="1:2" ht="15">
      <c r="A2070" s="79" t="s">
        <v>2797</v>
      </c>
      <c r="B2070" s="78" t="s">
        <v>8043</v>
      </c>
    </row>
    <row r="2071" spans="1:2" ht="15">
      <c r="A2071" s="79" t="s">
        <v>2798</v>
      </c>
      <c r="B2071" s="78" t="s">
        <v>8043</v>
      </c>
    </row>
    <row r="2072" spans="1:2" ht="15">
      <c r="A2072" s="79" t="s">
        <v>2799</v>
      </c>
      <c r="B2072" s="78" t="s">
        <v>8043</v>
      </c>
    </row>
    <row r="2073" spans="1:2" ht="15">
      <c r="A2073" s="79" t="s">
        <v>2800</v>
      </c>
      <c r="B2073" s="78" t="s">
        <v>8043</v>
      </c>
    </row>
    <row r="2074" spans="1:2" ht="15">
      <c r="A2074" s="79" t="s">
        <v>2801</v>
      </c>
      <c r="B2074" s="78" t="s">
        <v>8043</v>
      </c>
    </row>
    <row r="2075" spans="1:2" ht="15">
      <c r="A2075" s="79" t="s">
        <v>2802</v>
      </c>
      <c r="B2075" s="78" t="s">
        <v>8043</v>
      </c>
    </row>
    <row r="2076" spans="1:2" ht="15">
      <c r="A2076" s="79" t="s">
        <v>2803</v>
      </c>
      <c r="B2076" s="78" t="s">
        <v>8043</v>
      </c>
    </row>
    <row r="2077" spans="1:2" ht="15">
      <c r="A2077" s="79" t="s">
        <v>2804</v>
      </c>
      <c r="B2077" s="78" t="s">
        <v>8043</v>
      </c>
    </row>
    <row r="2078" spans="1:2" ht="15">
      <c r="A2078" s="79" t="s">
        <v>2805</v>
      </c>
      <c r="B2078" s="78" t="s">
        <v>8043</v>
      </c>
    </row>
    <row r="2079" spans="1:2" ht="15">
      <c r="A2079" s="79" t="s">
        <v>2806</v>
      </c>
      <c r="B2079" s="78" t="s">
        <v>8043</v>
      </c>
    </row>
    <row r="2080" spans="1:2" ht="15">
      <c r="A2080" s="79" t="s">
        <v>2807</v>
      </c>
      <c r="B2080" s="78" t="s">
        <v>8043</v>
      </c>
    </row>
    <row r="2081" spans="1:2" ht="15">
      <c r="A2081" s="79" t="s">
        <v>2808</v>
      </c>
      <c r="B2081" s="78" t="s">
        <v>8043</v>
      </c>
    </row>
    <row r="2082" spans="1:2" ht="15">
      <c r="A2082" s="79" t="s">
        <v>2809</v>
      </c>
      <c r="B2082" s="78" t="s">
        <v>8043</v>
      </c>
    </row>
    <row r="2083" spans="1:2" ht="15">
      <c r="A2083" s="79" t="s">
        <v>2810</v>
      </c>
      <c r="B2083" s="78" t="s">
        <v>8043</v>
      </c>
    </row>
    <row r="2084" spans="1:2" ht="15">
      <c r="A2084" s="79" t="s">
        <v>2811</v>
      </c>
      <c r="B2084" s="78" t="s">
        <v>8043</v>
      </c>
    </row>
    <row r="2085" spans="1:2" ht="15">
      <c r="A2085" s="79" t="s">
        <v>2812</v>
      </c>
      <c r="B2085" s="78" t="s">
        <v>8043</v>
      </c>
    </row>
    <row r="2086" spans="1:2" ht="15">
      <c r="A2086" s="79" t="s">
        <v>2813</v>
      </c>
      <c r="B2086" s="78" t="s">
        <v>8043</v>
      </c>
    </row>
    <row r="2087" spans="1:2" ht="15">
      <c r="A2087" s="79" t="s">
        <v>2814</v>
      </c>
      <c r="B2087" s="78" t="s">
        <v>8043</v>
      </c>
    </row>
    <row r="2088" spans="1:2" ht="15">
      <c r="A2088" s="79" t="s">
        <v>2815</v>
      </c>
      <c r="B2088" s="78" t="s">
        <v>8043</v>
      </c>
    </row>
    <row r="2089" spans="1:2" ht="15">
      <c r="A2089" s="79" t="s">
        <v>2816</v>
      </c>
      <c r="B2089" s="78" t="s">
        <v>8043</v>
      </c>
    </row>
    <row r="2090" spans="1:2" ht="15">
      <c r="A2090" s="79" t="s">
        <v>2817</v>
      </c>
      <c r="B2090" s="78" t="s">
        <v>8043</v>
      </c>
    </row>
    <row r="2091" spans="1:2" ht="15">
      <c r="A2091" s="79" t="s">
        <v>2818</v>
      </c>
      <c r="B2091" s="78" t="s">
        <v>8043</v>
      </c>
    </row>
    <row r="2092" spans="1:2" ht="15">
      <c r="A2092" s="79" t="s">
        <v>2819</v>
      </c>
      <c r="B2092" s="78" t="s">
        <v>8043</v>
      </c>
    </row>
    <row r="2093" spans="1:2" ht="15">
      <c r="A2093" s="79" t="s">
        <v>2820</v>
      </c>
      <c r="B2093" s="78" t="s">
        <v>8043</v>
      </c>
    </row>
    <row r="2094" spans="1:2" ht="15">
      <c r="A2094" s="79" t="s">
        <v>2821</v>
      </c>
      <c r="B2094" s="78" t="s">
        <v>8043</v>
      </c>
    </row>
    <row r="2095" spans="1:2" ht="15">
      <c r="A2095" s="79" t="s">
        <v>2822</v>
      </c>
      <c r="B2095" s="78" t="s">
        <v>8043</v>
      </c>
    </row>
    <row r="2096" spans="1:2" ht="15">
      <c r="A2096" s="79" t="s">
        <v>2823</v>
      </c>
      <c r="B2096" s="78" t="s">
        <v>8043</v>
      </c>
    </row>
    <row r="2097" spans="1:2" ht="15">
      <c r="A2097" s="79" t="s">
        <v>2824</v>
      </c>
      <c r="B2097" s="78" t="s">
        <v>8043</v>
      </c>
    </row>
    <row r="2098" spans="1:2" ht="15">
      <c r="A2098" s="79" t="s">
        <v>2825</v>
      </c>
      <c r="B2098" s="78" t="s">
        <v>8043</v>
      </c>
    </row>
    <row r="2099" spans="1:2" ht="15">
      <c r="A2099" s="79" t="s">
        <v>2826</v>
      </c>
      <c r="B2099" s="78" t="s">
        <v>8043</v>
      </c>
    </row>
    <row r="2100" spans="1:2" ht="15">
      <c r="A2100" s="79" t="s">
        <v>2827</v>
      </c>
      <c r="B2100" s="78" t="s">
        <v>8043</v>
      </c>
    </row>
    <row r="2101" spans="1:2" ht="15">
      <c r="A2101" s="79" t="s">
        <v>2828</v>
      </c>
      <c r="B2101" s="78" t="s">
        <v>8043</v>
      </c>
    </row>
    <row r="2102" spans="1:2" ht="15">
      <c r="A2102" s="79" t="s">
        <v>2829</v>
      </c>
      <c r="B2102" s="78" t="s">
        <v>8043</v>
      </c>
    </row>
    <row r="2103" spans="1:2" ht="15">
      <c r="A2103" s="79" t="s">
        <v>2830</v>
      </c>
      <c r="B2103" s="78" t="s">
        <v>8043</v>
      </c>
    </row>
    <row r="2104" spans="1:2" ht="15">
      <c r="A2104" s="79" t="s">
        <v>2831</v>
      </c>
      <c r="B2104" s="78" t="s">
        <v>8043</v>
      </c>
    </row>
    <row r="2105" spans="1:2" ht="15">
      <c r="A2105" s="79" t="s">
        <v>2832</v>
      </c>
      <c r="B2105" s="78" t="s">
        <v>8043</v>
      </c>
    </row>
    <row r="2106" spans="1:2" ht="15">
      <c r="A2106" s="79" t="s">
        <v>2833</v>
      </c>
      <c r="B2106" s="78" t="s">
        <v>8043</v>
      </c>
    </row>
    <row r="2107" spans="1:2" ht="15">
      <c r="A2107" s="79" t="s">
        <v>2834</v>
      </c>
      <c r="B2107" s="78" t="s">
        <v>8043</v>
      </c>
    </row>
    <row r="2108" spans="1:2" ht="15">
      <c r="A2108" s="79" t="s">
        <v>2835</v>
      </c>
      <c r="B2108" s="78" t="s">
        <v>8043</v>
      </c>
    </row>
    <row r="2109" spans="1:2" ht="15">
      <c r="A2109" s="79" t="s">
        <v>2836</v>
      </c>
      <c r="B2109" s="78" t="s">
        <v>8043</v>
      </c>
    </row>
    <row r="2110" spans="1:2" ht="15">
      <c r="A2110" s="79" t="s">
        <v>2837</v>
      </c>
      <c r="B2110" s="78" t="s">
        <v>8043</v>
      </c>
    </row>
    <row r="2111" spans="1:2" ht="15">
      <c r="A2111" s="79" t="s">
        <v>2838</v>
      </c>
      <c r="B2111" s="78" t="s">
        <v>8043</v>
      </c>
    </row>
    <row r="2112" spans="1:2" ht="15">
      <c r="A2112" s="79" t="s">
        <v>2839</v>
      </c>
      <c r="B2112" s="78" t="s">
        <v>8043</v>
      </c>
    </row>
    <row r="2113" spans="1:2" ht="15">
      <c r="A2113" s="79" t="s">
        <v>2840</v>
      </c>
      <c r="B2113" s="78" t="s">
        <v>8043</v>
      </c>
    </row>
    <row r="2114" spans="1:2" ht="15">
      <c r="A2114" s="79" t="s">
        <v>2841</v>
      </c>
      <c r="B2114" s="78" t="s">
        <v>8043</v>
      </c>
    </row>
    <row r="2115" spans="1:2" ht="15">
      <c r="A2115" s="79" t="s">
        <v>2842</v>
      </c>
      <c r="B2115" s="78" t="s">
        <v>8043</v>
      </c>
    </row>
    <row r="2116" spans="1:2" ht="15">
      <c r="A2116" s="79" t="s">
        <v>2843</v>
      </c>
      <c r="B2116" s="78" t="s">
        <v>8043</v>
      </c>
    </row>
    <row r="2117" spans="1:2" ht="15">
      <c r="A2117" s="79" t="s">
        <v>2844</v>
      </c>
      <c r="B2117" s="78" t="s">
        <v>8043</v>
      </c>
    </row>
    <row r="2118" spans="1:2" ht="15">
      <c r="A2118" s="79" t="s">
        <v>2845</v>
      </c>
      <c r="B2118" s="78" t="s">
        <v>8043</v>
      </c>
    </row>
    <row r="2119" spans="1:2" ht="15">
      <c r="A2119" s="79" t="s">
        <v>2846</v>
      </c>
      <c r="B2119" s="78" t="s">
        <v>8043</v>
      </c>
    </row>
    <row r="2120" spans="1:2" ht="15">
      <c r="A2120" s="79" t="s">
        <v>2847</v>
      </c>
      <c r="B2120" s="78" t="s">
        <v>8043</v>
      </c>
    </row>
    <row r="2121" spans="1:2" ht="15">
      <c r="A2121" s="79" t="s">
        <v>2848</v>
      </c>
      <c r="B2121" s="78" t="s">
        <v>8043</v>
      </c>
    </row>
    <row r="2122" spans="1:2" ht="15">
      <c r="A2122" s="79" t="s">
        <v>2849</v>
      </c>
      <c r="B2122" s="78" t="s">
        <v>8043</v>
      </c>
    </row>
    <row r="2123" spans="1:2" ht="15">
      <c r="A2123" s="79" t="s">
        <v>2850</v>
      </c>
      <c r="B2123" s="78" t="s">
        <v>8043</v>
      </c>
    </row>
    <row r="2124" spans="1:2" ht="15">
      <c r="A2124" s="79" t="s">
        <v>2851</v>
      </c>
      <c r="B2124" s="78" t="s">
        <v>8043</v>
      </c>
    </row>
    <row r="2125" spans="1:2" ht="15">
      <c r="A2125" s="79" t="s">
        <v>2852</v>
      </c>
      <c r="B2125" s="78" t="s">
        <v>8043</v>
      </c>
    </row>
    <row r="2126" spans="1:2" ht="15">
      <c r="A2126" s="79" t="s">
        <v>2853</v>
      </c>
      <c r="B2126" s="78" t="s">
        <v>8043</v>
      </c>
    </row>
    <row r="2127" spans="1:2" ht="15">
      <c r="A2127" s="79" t="s">
        <v>2854</v>
      </c>
      <c r="B2127" s="78" t="s">
        <v>8043</v>
      </c>
    </row>
    <row r="2128" spans="1:2" ht="15">
      <c r="A2128" s="79" t="s">
        <v>2855</v>
      </c>
      <c r="B2128" s="78" t="s">
        <v>8043</v>
      </c>
    </row>
    <row r="2129" spans="1:2" ht="15">
      <c r="A2129" s="79" t="s">
        <v>2856</v>
      </c>
      <c r="B2129" s="78" t="s">
        <v>8043</v>
      </c>
    </row>
    <row r="2130" spans="1:2" ht="15">
      <c r="A2130" s="79" t="s">
        <v>2857</v>
      </c>
      <c r="B2130" s="78" t="s">
        <v>8043</v>
      </c>
    </row>
    <row r="2131" spans="1:2" ht="15">
      <c r="A2131" s="79" t="s">
        <v>2858</v>
      </c>
      <c r="B2131" s="78" t="s">
        <v>8043</v>
      </c>
    </row>
    <row r="2132" spans="1:2" ht="15">
      <c r="A2132" s="79" t="s">
        <v>2859</v>
      </c>
      <c r="B2132" s="78" t="s">
        <v>8043</v>
      </c>
    </row>
    <row r="2133" spans="1:2" ht="15">
      <c r="A2133" s="79" t="s">
        <v>2860</v>
      </c>
      <c r="B2133" s="78" t="s">
        <v>8043</v>
      </c>
    </row>
    <row r="2134" spans="1:2" ht="15">
      <c r="A2134" s="79" t="s">
        <v>2861</v>
      </c>
      <c r="B2134" s="78" t="s">
        <v>8043</v>
      </c>
    </row>
    <row r="2135" spans="1:2" ht="15">
      <c r="A2135" s="79" t="s">
        <v>2862</v>
      </c>
      <c r="B2135" s="78" t="s">
        <v>8043</v>
      </c>
    </row>
    <row r="2136" spans="1:2" ht="15">
      <c r="A2136" s="79" t="s">
        <v>2863</v>
      </c>
      <c r="B2136" s="78" t="s">
        <v>8043</v>
      </c>
    </row>
    <row r="2137" spans="1:2" ht="15">
      <c r="A2137" s="79" t="s">
        <v>2864</v>
      </c>
      <c r="B2137" s="78" t="s">
        <v>8043</v>
      </c>
    </row>
    <row r="2138" spans="1:2" ht="15">
      <c r="A2138" s="79" t="s">
        <v>2865</v>
      </c>
      <c r="B2138" s="78" t="s">
        <v>8043</v>
      </c>
    </row>
    <row r="2139" spans="1:2" ht="15">
      <c r="A2139" s="79" t="s">
        <v>2866</v>
      </c>
      <c r="B2139" s="78" t="s">
        <v>8043</v>
      </c>
    </row>
    <row r="2140" spans="1:2" ht="15">
      <c r="A2140" s="79" t="s">
        <v>2867</v>
      </c>
      <c r="B2140" s="78" t="s">
        <v>8043</v>
      </c>
    </row>
    <row r="2141" spans="1:2" ht="15">
      <c r="A2141" s="79" t="s">
        <v>2868</v>
      </c>
      <c r="B2141" s="78" t="s">
        <v>8043</v>
      </c>
    </row>
    <row r="2142" spans="1:2" ht="15">
      <c r="A2142" s="79" t="s">
        <v>2869</v>
      </c>
      <c r="B2142" s="78" t="s">
        <v>8043</v>
      </c>
    </row>
    <row r="2143" spans="1:2" ht="15">
      <c r="A2143" s="79" t="s">
        <v>2870</v>
      </c>
      <c r="B2143" s="78" t="s">
        <v>8043</v>
      </c>
    </row>
    <row r="2144" spans="1:2" ht="15">
      <c r="A2144" s="79" t="s">
        <v>2871</v>
      </c>
      <c r="B2144" s="78" t="s">
        <v>8043</v>
      </c>
    </row>
    <row r="2145" spans="1:2" ht="15">
      <c r="A2145" s="79" t="s">
        <v>2872</v>
      </c>
      <c r="B2145" s="78" t="s">
        <v>8043</v>
      </c>
    </row>
    <row r="2146" spans="1:2" ht="15">
      <c r="A2146" s="79" t="s">
        <v>2873</v>
      </c>
      <c r="B2146" s="78" t="s">
        <v>8043</v>
      </c>
    </row>
    <row r="2147" spans="1:2" ht="15">
      <c r="A2147" s="79" t="s">
        <v>2874</v>
      </c>
      <c r="B2147" s="78" t="s">
        <v>8043</v>
      </c>
    </row>
    <row r="2148" spans="1:2" ht="15">
      <c r="A2148" s="79" t="s">
        <v>2875</v>
      </c>
      <c r="B2148" s="78" t="s">
        <v>8043</v>
      </c>
    </row>
    <row r="2149" spans="1:2" ht="15">
      <c r="A2149" s="79" t="s">
        <v>2876</v>
      </c>
      <c r="B2149" s="78" t="s">
        <v>8043</v>
      </c>
    </row>
    <row r="2150" spans="1:2" ht="15">
      <c r="A2150" s="79" t="s">
        <v>2877</v>
      </c>
      <c r="B2150" s="78" t="s">
        <v>8043</v>
      </c>
    </row>
    <row r="2151" spans="1:2" ht="15">
      <c r="A2151" s="79" t="s">
        <v>2878</v>
      </c>
      <c r="B2151" s="78" t="s">
        <v>8043</v>
      </c>
    </row>
    <row r="2152" spans="1:2" ht="15">
      <c r="A2152" s="79" t="s">
        <v>2879</v>
      </c>
      <c r="B2152" s="78" t="s">
        <v>8043</v>
      </c>
    </row>
    <row r="2153" spans="1:2" ht="15">
      <c r="A2153" s="79" t="s">
        <v>2880</v>
      </c>
      <c r="B2153" s="78" t="s">
        <v>8043</v>
      </c>
    </row>
    <row r="2154" spans="1:2" ht="15">
      <c r="A2154" s="79" t="s">
        <v>2881</v>
      </c>
      <c r="B2154" s="78" t="s">
        <v>8043</v>
      </c>
    </row>
    <row r="2155" spans="1:2" ht="15">
      <c r="A2155" s="79" t="s">
        <v>2882</v>
      </c>
      <c r="B2155" s="78" t="s">
        <v>8043</v>
      </c>
    </row>
    <row r="2156" spans="1:2" ht="15">
      <c r="A2156" s="79" t="s">
        <v>2883</v>
      </c>
      <c r="B2156" s="78" t="s">
        <v>8043</v>
      </c>
    </row>
    <row r="2157" spans="1:2" ht="15">
      <c r="A2157" s="79" t="s">
        <v>2884</v>
      </c>
      <c r="B2157" s="78" t="s">
        <v>8043</v>
      </c>
    </row>
    <row r="2158" spans="1:2" ht="15">
      <c r="A2158" s="79" t="s">
        <v>2885</v>
      </c>
      <c r="B2158" s="78" t="s">
        <v>8043</v>
      </c>
    </row>
    <row r="2159" spans="1:2" ht="15">
      <c r="A2159" s="79" t="s">
        <v>2886</v>
      </c>
      <c r="B2159" s="78" t="s">
        <v>8043</v>
      </c>
    </row>
    <row r="2160" spans="1:2" ht="15">
      <c r="A2160" s="79" t="s">
        <v>2887</v>
      </c>
      <c r="B2160" s="78" t="s">
        <v>8043</v>
      </c>
    </row>
    <row r="2161" spans="1:2" ht="15">
      <c r="A2161" s="79" t="s">
        <v>2888</v>
      </c>
      <c r="B2161" s="78" t="s">
        <v>8043</v>
      </c>
    </row>
    <row r="2162" spans="1:2" ht="15">
      <c r="A2162" s="79" t="s">
        <v>2889</v>
      </c>
      <c r="B2162" s="78" t="s">
        <v>8043</v>
      </c>
    </row>
    <row r="2163" spans="1:2" ht="15">
      <c r="A2163" s="79" t="s">
        <v>2890</v>
      </c>
      <c r="B2163" s="78" t="s">
        <v>8043</v>
      </c>
    </row>
    <row r="2164" spans="1:2" ht="15">
      <c r="A2164" s="79" t="s">
        <v>2891</v>
      </c>
      <c r="B2164" s="78" t="s">
        <v>8043</v>
      </c>
    </row>
    <row r="2165" spans="1:2" ht="15">
      <c r="A2165" s="79" t="s">
        <v>2892</v>
      </c>
      <c r="B2165" s="78" t="s">
        <v>8043</v>
      </c>
    </row>
    <row r="2166" spans="1:2" ht="15">
      <c r="A2166" s="79" t="s">
        <v>2893</v>
      </c>
      <c r="B2166" s="78" t="s">
        <v>8043</v>
      </c>
    </row>
    <row r="2167" spans="1:2" ht="15">
      <c r="A2167" s="79" t="s">
        <v>2894</v>
      </c>
      <c r="B2167" s="78" t="s">
        <v>8043</v>
      </c>
    </row>
    <row r="2168" spans="1:2" ht="15">
      <c r="A2168" s="79" t="s">
        <v>2895</v>
      </c>
      <c r="B2168" s="78" t="s">
        <v>8043</v>
      </c>
    </row>
    <row r="2169" spans="1:2" ht="15">
      <c r="A2169" s="79" t="s">
        <v>2896</v>
      </c>
      <c r="B2169" s="78" t="s">
        <v>8043</v>
      </c>
    </row>
    <row r="2170" spans="1:2" ht="15">
      <c r="A2170" s="79" t="s">
        <v>2897</v>
      </c>
      <c r="B2170" s="78" t="s">
        <v>8043</v>
      </c>
    </row>
    <row r="2171" spans="1:2" ht="15">
      <c r="A2171" s="79" t="s">
        <v>2898</v>
      </c>
      <c r="B2171" s="78" t="s">
        <v>8043</v>
      </c>
    </row>
    <row r="2172" spans="1:2" ht="15">
      <c r="A2172" s="79" t="s">
        <v>2899</v>
      </c>
      <c r="B2172" s="78" t="s">
        <v>8043</v>
      </c>
    </row>
    <row r="2173" spans="1:2" ht="15">
      <c r="A2173" s="79" t="s">
        <v>2900</v>
      </c>
      <c r="B2173" s="78" t="s">
        <v>8043</v>
      </c>
    </row>
    <row r="2174" spans="1:2" ht="15">
      <c r="A2174" s="79" t="s">
        <v>2901</v>
      </c>
      <c r="B2174" s="78" t="s">
        <v>8043</v>
      </c>
    </row>
    <row r="2175" spans="1:2" ht="15">
      <c r="A2175" s="79" t="s">
        <v>2902</v>
      </c>
      <c r="B2175" s="78" t="s">
        <v>8043</v>
      </c>
    </row>
    <row r="2176" spans="1:2" ht="15">
      <c r="A2176" s="79" t="s">
        <v>2903</v>
      </c>
      <c r="B2176" s="78" t="s">
        <v>8043</v>
      </c>
    </row>
    <row r="2177" spans="1:2" ht="15">
      <c r="A2177" s="79" t="s">
        <v>2904</v>
      </c>
      <c r="B2177" s="78" t="s">
        <v>8043</v>
      </c>
    </row>
    <row r="2178" spans="1:2" ht="15">
      <c r="A2178" s="79" t="s">
        <v>2905</v>
      </c>
      <c r="B2178" s="78" t="s">
        <v>8043</v>
      </c>
    </row>
    <row r="2179" spans="1:2" ht="15">
      <c r="A2179" s="79" t="s">
        <v>2906</v>
      </c>
      <c r="B2179" s="78" t="s">
        <v>8043</v>
      </c>
    </row>
    <row r="2180" spans="1:2" ht="15">
      <c r="A2180" s="79" t="s">
        <v>2907</v>
      </c>
      <c r="B2180" s="78" t="s">
        <v>8043</v>
      </c>
    </row>
    <row r="2181" spans="1:2" ht="15">
      <c r="A2181" s="79" t="s">
        <v>2908</v>
      </c>
      <c r="B2181" s="78" t="s">
        <v>8043</v>
      </c>
    </row>
    <row r="2182" spans="1:2" ht="15">
      <c r="A2182" s="79" t="s">
        <v>2909</v>
      </c>
      <c r="B2182" s="78" t="s">
        <v>8043</v>
      </c>
    </row>
    <row r="2183" spans="1:2" ht="15">
      <c r="A2183" s="79" t="s">
        <v>2910</v>
      </c>
      <c r="B2183" s="78" t="s">
        <v>8043</v>
      </c>
    </row>
    <row r="2184" spans="1:2" ht="15">
      <c r="A2184" s="79" t="s">
        <v>2911</v>
      </c>
      <c r="B2184" s="78" t="s">
        <v>8043</v>
      </c>
    </row>
    <row r="2185" spans="1:2" ht="15">
      <c r="A2185" s="79" t="s">
        <v>2912</v>
      </c>
      <c r="B2185" s="78" t="s">
        <v>8043</v>
      </c>
    </row>
    <row r="2186" spans="1:2" ht="15">
      <c r="A2186" s="79" t="s">
        <v>2913</v>
      </c>
      <c r="B2186" s="78" t="s">
        <v>8043</v>
      </c>
    </row>
    <row r="2187" spans="1:2" ht="15">
      <c r="A2187" s="79" t="s">
        <v>2914</v>
      </c>
      <c r="B2187" s="78" t="s">
        <v>8043</v>
      </c>
    </row>
    <row r="2188" spans="1:2" ht="15">
      <c r="A2188" s="79" t="s">
        <v>2915</v>
      </c>
      <c r="B2188" s="78" t="s">
        <v>8043</v>
      </c>
    </row>
    <row r="2189" spans="1:2" ht="15">
      <c r="A2189" s="79" t="s">
        <v>2916</v>
      </c>
      <c r="B2189" s="78" t="s">
        <v>8043</v>
      </c>
    </row>
    <row r="2190" spans="1:2" ht="15">
      <c r="A2190" s="79" t="s">
        <v>2917</v>
      </c>
      <c r="B2190" s="78" t="s">
        <v>8043</v>
      </c>
    </row>
    <row r="2191" spans="1:2" ht="15">
      <c r="A2191" s="79" t="s">
        <v>2918</v>
      </c>
      <c r="B2191" s="78" t="s">
        <v>8043</v>
      </c>
    </row>
    <row r="2192" spans="1:2" ht="15">
      <c r="A2192" s="79" t="s">
        <v>2919</v>
      </c>
      <c r="B2192" s="78" t="s">
        <v>8043</v>
      </c>
    </row>
    <row r="2193" spans="1:2" ht="15">
      <c r="A2193" s="79" t="s">
        <v>2920</v>
      </c>
      <c r="B2193" s="78" t="s">
        <v>8043</v>
      </c>
    </row>
    <row r="2194" spans="1:2" ht="15">
      <c r="A2194" s="79" t="s">
        <v>2921</v>
      </c>
      <c r="B2194" s="78" t="s">
        <v>8043</v>
      </c>
    </row>
    <row r="2195" spans="1:2" ht="15">
      <c r="A2195" s="79" t="s">
        <v>2922</v>
      </c>
      <c r="B2195" s="78" t="s">
        <v>8043</v>
      </c>
    </row>
    <row r="2196" spans="1:2" ht="15">
      <c r="A2196" s="79" t="s">
        <v>2923</v>
      </c>
      <c r="B2196" s="78" t="s">
        <v>8043</v>
      </c>
    </row>
    <row r="2197" spans="1:2" ht="15">
      <c r="A2197" s="79" t="s">
        <v>2924</v>
      </c>
      <c r="B2197" s="78" t="s">
        <v>8043</v>
      </c>
    </row>
    <row r="2198" spans="1:2" ht="15">
      <c r="A2198" s="79" t="s">
        <v>2925</v>
      </c>
      <c r="B2198" s="78" t="s">
        <v>8043</v>
      </c>
    </row>
    <row r="2199" spans="1:2" ht="15">
      <c r="A2199" s="79" t="s">
        <v>2926</v>
      </c>
      <c r="B2199" s="78" t="s">
        <v>8043</v>
      </c>
    </row>
    <row r="2200" spans="1:2" ht="15">
      <c r="A2200" s="79" t="s">
        <v>2927</v>
      </c>
      <c r="B2200" s="78" t="s">
        <v>8043</v>
      </c>
    </row>
    <row r="2201" spans="1:2" ht="15">
      <c r="A2201" s="79" t="s">
        <v>2928</v>
      </c>
      <c r="B2201" s="78" t="s">
        <v>8043</v>
      </c>
    </row>
    <row r="2202" spans="1:2" ht="15">
      <c r="A2202" s="79" t="s">
        <v>2929</v>
      </c>
      <c r="B2202" s="78" t="s">
        <v>8043</v>
      </c>
    </row>
    <row r="2203" spans="1:2" ht="15">
      <c r="A2203" s="79" t="s">
        <v>2930</v>
      </c>
      <c r="B2203" s="78" t="s">
        <v>8043</v>
      </c>
    </row>
    <row r="2204" spans="1:2" ht="15">
      <c r="A2204" s="79" t="s">
        <v>2931</v>
      </c>
      <c r="B2204" s="78" t="s">
        <v>8043</v>
      </c>
    </row>
    <row r="2205" spans="1:2" ht="15">
      <c r="A2205" s="79" t="s">
        <v>2932</v>
      </c>
      <c r="B2205" s="78" t="s">
        <v>8043</v>
      </c>
    </row>
    <row r="2206" spans="1:2" ht="15">
      <c r="A2206" s="79" t="s">
        <v>2933</v>
      </c>
      <c r="B2206" s="78" t="s">
        <v>8043</v>
      </c>
    </row>
    <row r="2207" spans="1:2" ht="15">
      <c r="A2207" s="79" t="s">
        <v>2934</v>
      </c>
      <c r="B2207" s="78" t="s">
        <v>8043</v>
      </c>
    </row>
    <row r="2208" spans="1:2" ht="15">
      <c r="A2208" s="79" t="s">
        <v>2935</v>
      </c>
      <c r="B2208" s="78" t="s">
        <v>8043</v>
      </c>
    </row>
    <row r="2209" spans="1:2" ht="15">
      <c r="A2209" s="79" t="s">
        <v>2936</v>
      </c>
      <c r="B2209" s="78" t="s">
        <v>8043</v>
      </c>
    </row>
    <row r="2210" spans="1:2" ht="15">
      <c r="A2210" s="79" t="s">
        <v>2937</v>
      </c>
      <c r="B2210" s="78" t="s">
        <v>8043</v>
      </c>
    </row>
    <row r="2211" spans="1:2" ht="15">
      <c r="A2211" s="79" t="s">
        <v>2938</v>
      </c>
      <c r="B2211" s="78" t="s">
        <v>8043</v>
      </c>
    </row>
    <row r="2212" spans="1:2" ht="15">
      <c r="A2212" s="79" t="s">
        <v>2939</v>
      </c>
      <c r="B2212" s="78" t="s">
        <v>8043</v>
      </c>
    </row>
    <row r="2213" spans="1:2" ht="15">
      <c r="A2213" s="79" t="s">
        <v>2940</v>
      </c>
      <c r="B2213" s="78" t="s">
        <v>8043</v>
      </c>
    </row>
    <row r="2214" spans="1:2" ht="15">
      <c r="A2214" s="79" t="s">
        <v>2941</v>
      </c>
      <c r="B2214" s="78" t="s">
        <v>8043</v>
      </c>
    </row>
    <row r="2215" spans="1:2" ht="15">
      <c r="A2215" s="79" t="s">
        <v>2942</v>
      </c>
      <c r="B2215" s="78" t="s">
        <v>8043</v>
      </c>
    </row>
    <row r="2216" spans="1:2" ht="15">
      <c r="A2216" s="79" t="s">
        <v>2943</v>
      </c>
      <c r="B2216" s="78" t="s">
        <v>8043</v>
      </c>
    </row>
    <row r="2217" spans="1:2" ht="15">
      <c r="A2217" s="79" t="s">
        <v>2944</v>
      </c>
      <c r="B2217" s="78" t="s">
        <v>8043</v>
      </c>
    </row>
    <row r="2218" spans="1:2" ht="15">
      <c r="A2218" s="79" t="s">
        <v>2945</v>
      </c>
      <c r="B2218" s="78" t="s">
        <v>8043</v>
      </c>
    </row>
    <row r="2219" spans="1:2" ht="15">
      <c r="A2219" s="79" t="s">
        <v>2946</v>
      </c>
      <c r="B2219" s="78" t="s">
        <v>8043</v>
      </c>
    </row>
    <row r="2220" spans="1:2" ht="15">
      <c r="A2220" s="79" t="s">
        <v>2947</v>
      </c>
      <c r="B2220" s="78" t="s">
        <v>8043</v>
      </c>
    </row>
    <row r="2221" spans="1:2" ht="15">
      <c r="A2221" s="79" t="s">
        <v>2948</v>
      </c>
      <c r="B2221" s="78" t="s">
        <v>8043</v>
      </c>
    </row>
    <row r="2222" spans="1:2" ht="15">
      <c r="A2222" s="79" t="s">
        <v>2949</v>
      </c>
      <c r="B2222" s="78" t="s">
        <v>8043</v>
      </c>
    </row>
    <row r="2223" spans="1:2" ht="15">
      <c r="A2223" s="79" t="s">
        <v>2950</v>
      </c>
      <c r="B2223" s="78" t="s">
        <v>8043</v>
      </c>
    </row>
    <row r="2224" spans="1:2" ht="15">
      <c r="A2224" s="79" t="s">
        <v>2951</v>
      </c>
      <c r="B2224" s="78" t="s">
        <v>8043</v>
      </c>
    </row>
    <row r="2225" spans="1:2" ht="15">
      <c r="A2225" s="79" t="s">
        <v>2952</v>
      </c>
      <c r="B2225" s="78" t="s">
        <v>8043</v>
      </c>
    </row>
    <row r="2226" spans="1:2" ht="15">
      <c r="A2226" s="79" t="s">
        <v>2953</v>
      </c>
      <c r="B2226" s="78" t="s">
        <v>8043</v>
      </c>
    </row>
    <row r="2227" spans="1:2" ht="15">
      <c r="A2227" s="79" t="s">
        <v>2954</v>
      </c>
      <c r="B2227" s="78" t="s">
        <v>8043</v>
      </c>
    </row>
    <row r="2228" spans="1:2" ht="15">
      <c r="A2228" s="79" t="s">
        <v>2955</v>
      </c>
      <c r="B2228" s="78" t="s">
        <v>8043</v>
      </c>
    </row>
    <row r="2229" spans="1:2" ht="15">
      <c r="A2229" s="79" t="s">
        <v>2956</v>
      </c>
      <c r="B2229" s="78" t="s">
        <v>8043</v>
      </c>
    </row>
    <row r="2230" spans="1:2" ht="15">
      <c r="A2230" s="79" t="s">
        <v>2957</v>
      </c>
      <c r="B2230" s="78" t="s">
        <v>8043</v>
      </c>
    </row>
    <row r="2231" spans="1:2" ht="15">
      <c r="A2231" s="79" t="s">
        <v>2958</v>
      </c>
      <c r="B2231" s="78" t="s">
        <v>8043</v>
      </c>
    </row>
    <row r="2232" spans="1:2" ht="15">
      <c r="A2232" s="79" t="s">
        <v>2959</v>
      </c>
      <c r="B2232" s="78" t="s">
        <v>8043</v>
      </c>
    </row>
    <row r="2233" spans="1:2" ht="15">
      <c r="A2233" s="79" t="s">
        <v>2960</v>
      </c>
      <c r="B2233" s="78" t="s">
        <v>8043</v>
      </c>
    </row>
    <row r="2234" spans="1:2" ht="15">
      <c r="A2234" s="79" t="s">
        <v>2961</v>
      </c>
      <c r="B2234" s="78" t="s">
        <v>8043</v>
      </c>
    </row>
    <row r="2235" spans="1:2" ht="15">
      <c r="A2235" s="79" t="s">
        <v>2962</v>
      </c>
      <c r="B2235" s="78" t="s">
        <v>8043</v>
      </c>
    </row>
    <row r="2236" spans="1:2" ht="15">
      <c r="A2236" s="79" t="s">
        <v>2963</v>
      </c>
      <c r="B2236" s="78" t="s">
        <v>8043</v>
      </c>
    </row>
    <row r="2237" spans="1:2" ht="15">
      <c r="A2237" s="79" t="s">
        <v>2964</v>
      </c>
      <c r="B2237" s="78" t="s">
        <v>8043</v>
      </c>
    </row>
    <row r="2238" spans="1:2" ht="15">
      <c r="A2238" s="79" t="s">
        <v>2965</v>
      </c>
      <c r="B2238" s="78" t="s">
        <v>8043</v>
      </c>
    </row>
    <row r="2239" spans="1:2" ht="15">
      <c r="A2239" s="79" t="s">
        <v>2966</v>
      </c>
      <c r="B2239" s="78" t="s">
        <v>8043</v>
      </c>
    </row>
    <row r="2240" spans="1:2" ht="15">
      <c r="A2240" s="79" t="s">
        <v>2967</v>
      </c>
      <c r="B2240" s="78" t="s">
        <v>8043</v>
      </c>
    </row>
    <row r="2241" spans="1:2" ht="15">
      <c r="A2241" s="79" t="s">
        <v>2968</v>
      </c>
      <c r="B2241" s="78" t="s">
        <v>8043</v>
      </c>
    </row>
    <row r="2242" spans="1:2" ht="15">
      <c r="A2242" s="79" t="s">
        <v>2969</v>
      </c>
      <c r="B2242" s="78" t="s">
        <v>8043</v>
      </c>
    </row>
    <row r="2243" spans="1:2" ht="15">
      <c r="A2243" s="79" t="s">
        <v>2970</v>
      </c>
      <c r="B2243" s="78" t="s">
        <v>8043</v>
      </c>
    </row>
    <row r="2244" spans="1:2" ht="15">
      <c r="A2244" s="79" t="s">
        <v>2971</v>
      </c>
      <c r="B2244" s="78" t="s">
        <v>8043</v>
      </c>
    </row>
    <row r="2245" spans="1:2" ht="15">
      <c r="A2245" s="79" t="s">
        <v>2972</v>
      </c>
      <c r="B2245" s="78" t="s">
        <v>8043</v>
      </c>
    </row>
    <row r="2246" spans="1:2" ht="15">
      <c r="A2246" s="79" t="s">
        <v>2973</v>
      </c>
      <c r="B2246" s="78" t="s">
        <v>8043</v>
      </c>
    </row>
    <row r="2247" spans="1:2" ht="15">
      <c r="A2247" s="79" t="s">
        <v>2974</v>
      </c>
      <c r="B2247" s="78" t="s">
        <v>8043</v>
      </c>
    </row>
    <row r="2248" spans="1:2" ht="15">
      <c r="A2248" s="79" t="s">
        <v>2975</v>
      </c>
      <c r="B2248" s="78" t="s">
        <v>8043</v>
      </c>
    </row>
    <row r="2249" spans="1:2" ht="15">
      <c r="A2249" s="79" t="s">
        <v>2976</v>
      </c>
      <c r="B2249" s="78" t="s">
        <v>8043</v>
      </c>
    </row>
    <row r="2250" spans="1:2" ht="15">
      <c r="A2250" s="79" t="s">
        <v>2977</v>
      </c>
      <c r="B2250" s="78" t="s">
        <v>8043</v>
      </c>
    </row>
    <row r="2251" spans="1:2" ht="15">
      <c r="A2251" s="79" t="s">
        <v>2978</v>
      </c>
      <c r="B2251" s="78" t="s">
        <v>8043</v>
      </c>
    </row>
    <row r="2252" spans="1:2" ht="15">
      <c r="A2252" s="79" t="s">
        <v>2979</v>
      </c>
      <c r="B2252" s="78" t="s">
        <v>8043</v>
      </c>
    </row>
    <row r="2253" spans="1:2" ht="15">
      <c r="A2253" s="79" t="s">
        <v>2980</v>
      </c>
      <c r="B2253" s="78" t="s">
        <v>8043</v>
      </c>
    </row>
    <row r="2254" spans="1:2" ht="15">
      <c r="A2254" s="79" t="s">
        <v>2981</v>
      </c>
      <c r="B2254" s="78" t="s">
        <v>8043</v>
      </c>
    </row>
    <row r="2255" spans="1:2" ht="15">
      <c r="A2255" s="79" t="s">
        <v>2982</v>
      </c>
      <c r="B2255" s="78" t="s">
        <v>8043</v>
      </c>
    </row>
    <row r="2256" spans="1:2" ht="15">
      <c r="A2256" s="79" t="s">
        <v>2983</v>
      </c>
      <c r="B2256" s="78" t="s">
        <v>8043</v>
      </c>
    </row>
    <row r="2257" spans="1:2" ht="15">
      <c r="A2257" s="79" t="s">
        <v>2984</v>
      </c>
      <c r="B2257" s="78" t="s">
        <v>8043</v>
      </c>
    </row>
    <row r="2258" spans="1:2" ht="15">
      <c r="A2258" s="79" t="s">
        <v>2985</v>
      </c>
      <c r="B2258" s="78" t="s">
        <v>8043</v>
      </c>
    </row>
    <row r="2259" spans="1:2" ht="15">
      <c r="A2259" s="79" t="s">
        <v>2986</v>
      </c>
      <c r="B2259" s="78" t="s">
        <v>8043</v>
      </c>
    </row>
    <row r="2260" spans="1:2" ht="15">
      <c r="A2260" s="79" t="s">
        <v>2987</v>
      </c>
      <c r="B2260" s="78" t="s">
        <v>8043</v>
      </c>
    </row>
    <row r="2261" spans="1:2" ht="15">
      <c r="A2261" s="79" t="s">
        <v>2988</v>
      </c>
      <c r="B2261" s="78" t="s">
        <v>8043</v>
      </c>
    </row>
    <row r="2262" spans="1:2" ht="15">
      <c r="A2262" s="79" t="s">
        <v>2989</v>
      </c>
      <c r="B2262" s="78" t="s">
        <v>8043</v>
      </c>
    </row>
    <row r="2263" spans="1:2" ht="15">
      <c r="A2263" s="79" t="s">
        <v>2990</v>
      </c>
      <c r="B2263" s="78" t="s">
        <v>8043</v>
      </c>
    </row>
    <row r="2264" spans="1:2" ht="15">
      <c r="A2264" s="79" t="s">
        <v>2991</v>
      </c>
      <c r="B2264" s="78" t="s">
        <v>8043</v>
      </c>
    </row>
    <row r="2265" spans="1:2" ht="15">
      <c r="A2265" s="79" t="s">
        <v>2992</v>
      </c>
      <c r="B2265" s="78" t="s">
        <v>8043</v>
      </c>
    </row>
    <row r="2266" spans="1:2" ht="15">
      <c r="A2266" s="79" t="s">
        <v>2993</v>
      </c>
      <c r="B2266" s="78" t="s">
        <v>8043</v>
      </c>
    </row>
    <row r="2267" spans="1:2" ht="15">
      <c r="A2267" s="79" t="s">
        <v>2994</v>
      </c>
      <c r="B2267" s="78" t="s">
        <v>8043</v>
      </c>
    </row>
    <row r="2268" spans="1:2" ht="15">
      <c r="A2268" s="79" t="s">
        <v>2995</v>
      </c>
      <c r="B2268" s="78" t="s">
        <v>8043</v>
      </c>
    </row>
    <row r="2269" spans="1:2" ht="15">
      <c r="A2269" s="79" t="s">
        <v>2996</v>
      </c>
      <c r="B2269" s="78" t="s">
        <v>8043</v>
      </c>
    </row>
    <row r="2270" spans="1:2" ht="15">
      <c r="A2270" s="79" t="s">
        <v>2997</v>
      </c>
      <c r="B2270" s="78" t="s">
        <v>8043</v>
      </c>
    </row>
    <row r="2271" spans="1:2" ht="15">
      <c r="A2271" s="79" t="s">
        <v>2998</v>
      </c>
      <c r="B2271" s="78" t="s">
        <v>8043</v>
      </c>
    </row>
    <row r="2272" spans="1:2" ht="15">
      <c r="A2272" s="79" t="s">
        <v>2999</v>
      </c>
      <c r="B2272" s="78" t="s">
        <v>8043</v>
      </c>
    </row>
    <row r="2273" spans="1:2" ht="15">
      <c r="A2273" s="79" t="s">
        <v>3000</v>
      </c>
      <c r="B2273" s="78" t="s">
        <v>8043</v>
      </c>
    </row>
    <row r="2274" spans="1:2" ht="15">
      <c r="A2274" s="79" t="s">
        <v>3001</v>
      </c>
      <c r="B2274" s="78" t="s">
        <v>8043</v>
      </c>
    </row>
    <row r="2275" spans="1:2" ht="15">
      <c r="A2275" s="79" t="s">
        <v>3002</v>
      </c>
      <c r="B2275" s="78" t="s">
        <v>8043</v>
      </c>
    </row>
    <row r="2276" spans="1:2" ht="15">
      <c r="A2276" s="79" t="s">
        <v>3003</v>
      </c>
      <c r="B2276" s="78" t="s">
        <v>8043</v>
      </c>
    </row>
    <row r="2277" spans="1:2" ht="15">
      <c r="A2277" s="79" t="s">
        <v>3004</v>
      </c>
      <c r="B2277" s="78" t="s">
        <v>8043</v>
      </c>
    </row>
    <row r="2278" spans="1:2" ht="15">
      <c r="A2278" s="79" t="s">
        <v>3005</v>
      </c>
      <c r="B2278" s="78" t="s">
        <v>8043</v>
      </c>
    </row>
    <row r="2279" spans="1:2" ht="15">
      <c r="A2279" s="79" t="s">
        <v>3006</v>
      </c>
      <c r="B2279" s="78" t="s">
        <v>8043</v>
      </c>
    </row>
    <row r="2280" spans="1:2" ht="15">
      <c r="A2280" s="79" t="s">
        <v>3007</v>
      </c>
      <c r="B2280" s="78" t="s">
        <v>8043</v>
      </c>
    </row>
    <row r="2281" spans="1:2" ht="15">
      <c r="A2281" s="79" t="s">
        <v>3008</v>
      </c>
      <c r="B2281" s="78" t="s">
        <v>8043</v>
      </c>
    </row>
    <row r="2282" spans="1:2" ht="15">
      <c r="A2282" s="79" t="s">
        <v>3009</v>
      </c>
      <c r="B2282" s="78" t="s">
        <v>8043</v>
      </c>
    </row>
    <row r="2283" spans="1:2" ht="15">
      <c r="A2283" s="79" t="s">
        <v>3010</v>
      </c>
      <c r="B2283" s="78" t="s">
        <v>8043</v>
      </c>
    </row>
    <row r="2284" spans="1:2" ht="15">
      <c r="A2284" s="79" t="s">
        <v>3011</v>
      </c>
      <c r="B2284" s="78" t="s">
        <v>8043</v>
      </c>
    </row>
    <row r="2285" spans="1:2" ht="15">
      <c r="A2285" s="79" t="s">
        <v>3012</v>
      </c>
      <c r="B2285" s="78" t="s">
        <v>8043</v>
      </c>
    </row>
    <row r="2286" spans="1:2" ht="15">
      <c r="A2286" s="79" t="s">
        <v>3013</v>
      </c>
      <c r="B2286" s="78" t="s">
        <v>8043</v>
      </c>
    </row>
    <row r="2287" spans="1:2" ht="15">
      <c r="A2287" s="79" t="s">
        <v>3014</v>
      </c>
      <c r="B2287" s="78" t="s">
        <v>8043</v>
      </c>
    </row>
    <row r="2288" spans="1:2" ht="15">
      <c r="A2288" s="79" t="s">
        <v>3015</v>
      </c>
      <c r="B2288" s="78" t="s">
        <v>8043</v>
      </c>
    </row>
    <row r="2289" spans="1:2" ht="15">
      <c r="A2289" s="79" t="s">
        <v>3016</v>
      </c>
      <c r="B2289" s="78" t="s">
        <v>8043</v>
      </c>
    </row>
    <row r="2290" spans="1:2" ht="15">
      <c r="A2290" s="79" t="s">
        <v>3017</v>
      </c>
      <c r="B2290" s="78" t="s">
        <v>8043</v>
      </c>
    </row>
    <row r="2291" spans="1:2" ht="15">
      <c r="A2291" s="79" t="s">
        <v>3018</v>
      </c>
      <c r="B2291" s="78" t="s">
        <v>8043</v>
      </c>
    </row>
    <row r="2292" spans="1:2" ht="15">
      <c r="A2292" s="79" t="s">
        <v>3019</v>
      </c>
      <c r="B2292" s="78" t="s">
        <v>8043</v>
      </c>
    </row>
    <row r="2293" spans="1:2" ht="15">
      <c r="A2293" s="79" t="s">
        <v>3020</v>
      </c>
      <c r="B2293" s="78" t="s">
        <v>8043</v>
      </c>
    </row>
    <row r="2294" spans="1:2" ht="15">
      <c r="A2294" s="79" t="s">
        <v>3021</v>
      </c>
      <c r="B2294" s="78" t="s">
        <v>8043</v>
      </c>
    </row>
    <row r="2295" spans="1:2" ht="15">
      <c r="A2295" s="79" t="s">
        <v>3022</v>
      </c>
      <c r="B2295" s="78" t="s">
        <v>8043</v>
      </c>
    </row>
    <row r="2296" spans="1:2" ht="15">
      <c r="A2296" s="79" t="s">
        <v>3023</v>
      </c>
      <c r="B2296" s="78" t="s">
        <v>8043</v>
      </c>
    </row>
    <row r="2297" spans="1:2" ht="15">
      <c r="A2297" s="79" t="s">
        <v>3024</v>
      </c>
      <c r="B2297" s="78" t="s">
        <v>8043</v>
      </c>
    </row>
    <row r="2298" spans="1:2" ht="15">
      <c r="A2298" s="79" t="s">
        <v>3025</v>
      </c>
      <c r="B2298" s="78" t="s">
        <v>8043</v>
      </c>
    </row>
    <row r="2299" spans="1:2" ht="15">
      <c r="A2299" s="79" t="s">
        <v>3026</v>
      </c>
      <c r="B2299" s="78" t="s">
        <v>8043</v>
      </c>
    </row>
    <row r="2300" spans="1:2" ht="15">
      <c r="A2300" s="79" t="s">
        <v>3027</v>
      </c>
      <c r="B2300" s="78" t="s">
        <v>8043</v>
      </c>
    </row>
    <row r="2301" spans="1:2" ht="15">
      <c r="A2301" s="79" t="s">
        <v>3028</v>
      </c>
      <c r="B2301" s="78" t="s">
        <v>8043</v>
      </c>
    </row>
    <row r="2302" spans="1:2" ht="15">
      <c r="A2302" s="79" t="s">
        <v>3029</v>
      </c>
      <c r="B2302" s="78" t="s">
        <v>8043</v>
      </c>
    </row>
    <row r="2303" spans="1:2" ht="15">
      <c r="A2303" s="79" t="s">
        <v>3030</v>
      </c>
      <c r="B2303" s="78" t="s">
        <v>8043</v>
      </c>
    </row>
    <row r="2304" spans="1:2" ht="15">
      <c r="A2304" s="79" t="s">
        <v>3031</v>
      </c>
      <c r="B2304" s="78" t="s">
        <v>8043</v>
      </c>
    </row>
    <row r="2305" spans="1:2" ht="15">
      <c r="A2305" s="79" t="s">
        <v>3032</v>
      </c>
      <c r="B2305" s="78" t="s">
        <v>8043</v>
      </c>
    </row>
    <row r="2306" spans="1:2" ht="15">
      <c r="A2306" s="79" t="s">
        <v>3033</v>
      </c>
      <c r="B2306" s="78" t="s">
        <v>8043</v>
      </c>
    </row>
    <row r="2307" spans="1:2" ht="15">
      <c r="A2307" s="79" t="s">
        <v>3034</v>
      </c>
      <c r="B2307" s="78" t="s">
        <v>8043</v>
      </c>
    </row>
    <row r="2308" spans="1:2" ht="15">
      <c r="A2308" s="79" t="s">
        <v>3035</v>
      </c>
      <c r="B2308" s="78" t="s">
        <v>8043</v>
      </c>
    </row>
    <row r="2309" spans="1:2" ht="15">
      <c r="A2309" s="79" t="s">
        <v>3036</v>
      </c>
      <c r="B2309" s="78" t="s">
        <v>8043</v>
      </c>
    </row>
    <row r="2310" spans="1:2" ht="15">
      <c r="A2310" s="79" t="s">
        <v>3037</v>
      </c>
      <c r="B2310" s="78" t="s">
        <v>8043</v>
      </c>
    </row>
    <row r="2311" spans="1:2" ht="15">
      <c r="A2311" s="79" t="s">
        <v>3038</v>
      </c>
      <c r="B2311" s="78" t="s">
        <v>8043</v>
      </c>
    </row>
    <row r="2312" spans="1:2" ht="15">
      <c r="A2312" s="79" t="s">
        <v>3039</v>
      </c>
      <c r="B2312" s="78" t="s">
        <v>8043</v>
      </c>
    </row>
    <row r="2313" spans="1:2" ht="15">
      <c r="A2313" s="79" t="s">
        <v>3040</v>
      </c>
      <c r="B2313" s="78" t="s">
        <v>8043</v>
      </c>
    </row>
    <row r="2314" spans="1:2" ht="15">
      <c r="A2314" s="79" t="s">
        <v>3041</v>
      </c>
      <c r="B2314" s="78" t="s">
        <v>8043</v>
      </c>
    </row>
    <row r="2315" spans="1:2" ht="15">
      <c r="A2315" s="79" t="s">
        <v>3042</v>
      </c>
      <c r="B2315" s="78" t="s">
        <v>8043</v>
      </c>
    </row>
    <row r="2316" spans="1:2" ht="15">
      <c r="A2316" s="79" t="s">
        <v>3043</v>
      </c>
      <c r="B2316" s="78" t="s">
        <v>8043</v>
      </c>
    </row>
    <row r="2317" spans="1:2" ht="15">
      <c r="A2317" s="79" t="s">
        <v>3044</v>
      </c>
      <c r="B2317" s="78" t="s">
        <v>8043</v>
      </c>
    </row>
    <row r="2318" spans="1:2" ht="15">
      <c r="A2318" s="79" t="s">
        <v>3045</v>
      </c>
      <c r="B2318" s="78" t="s">
        <v>8043</v>
      </c>
    </row>
    <row r="2319" spans="1:2" ht="15">
      <c r="A2319" s="79" t="s">
        <v>3046</v>
      </c>
      <c r="B2319" s="78" t="s">
        <v>8043</v>
      </c>
    </row>
    <row r="2320" spans="1:2" ht="15">
      <c r="A2320" s="79" t="s">
        <v>3047</v>
      </c>
      <c r="B2320" s="78" t="s">
        <v>8043</v>
      </c>
    </row>
    <row r="2321" spans="1:2" ht="15">
      <c r="A2321" s="79" t="s">
        <v>3048</v>
      </c>
      <c r="B2321" s="78" t="s">
        <v>8043</v>
      </c>
    </row>
    <row r="2322" spans="1:2" ht="15">
      <c r="A2322" s="79" t="s">
        <v>3049</v>
      </c>
      <c r="B2322" s="78" t="s">
        <v>8043</v>
      </c>
    </row>
    <row r="2323" spans="1:2" ht="15">
      <c r="A2323" s="79" t="s">
        <v>3050</v>
      </c>
      <c r="B2323" s="78" t="s">
        <v>8043</v>
      </c>
    </row>
    <row r="2324" spans="1:2" ht="15">
      <c r="A2324" s="79" t="s">
        <v>3051</v>
      </c>
      <c r="B2324" s="78" t="s">
        <v>8043</v>
      </c>
    </row>
    <row r="2325" spans="1:2" ht="15">
      <c r="A2325" s="79" t="s">
        <v>3052</v>
      </c>
      <c r="B2325" s="78" t="s">
        <v>8043</v>
      </c>
    </row>
    <row r="2326" spans="1:2" ht="15">
      <c r="A2326" s="79" t="s">
        <v>3053</v>
      </c>
      <c r="B2326" s="78" t="s">
        <v>8043</v>
      </c>
    </row>
    <row r="2327" spans="1:2" ht="15">
      <c r="A2327" s="79" t="s">
        <v>3054</v>
      </c>
      <c r="B2327" s="78" t="s">
        <v>8043</v>
      </c>
    </row>
    <row r="2328" spans="1:2" ht="15">
      <c r="A2328" s="79" t="s">
        <v>3055</v>
      </c>
      <c r="B2328" s="78" t="s">
        <v>8043</v>
      </c>
    </row>
    <row r="2329" spans="1:2" ht="15">
      <c r="A2329" s="79" t="s">
        <v>3056</v>
      </c>
      <c r="B2329" s="78" t="s">
        <v>8043</v>
      </c>
    </row>
    <row r="2330" spans="1:2" ht="15">
      <c r="A2330" s="79" t="s">
        <v>3057</v>
      </c>
      <c r="B2330" s="78" t="s">
        <v>8043</v>
      </c>
    </row>
    <row r="2331" spans="1:2" ht="15">
      <c r="A2331" s="79" t="s">
        <v>3058</v>
      </c>
      <c r="B2331" s="78" t="s">
        <v>8043</v>
      </c>
    </row>
    <row r="2332" spans="1:2" ht="15">
      <c r="A2332" s="79" t="s">
        <v>3059</v>
      </c>
      <c r="B2332" s="78" t="s">
        <v>8043</v>
      </c>
    </row>
    <row r="2333" spans="1:2" ht="15">
      <c r="A2333" s="79" t="s">
        <v>3060</v>
      </c>
      <c r="B2333" s="78" t="s">
        <v>8043</v>
      </c>
    </row>
    <row r="2334" spans="1:2" ht="15">
      <c r="A2334" s="79" t="s">
        <v>3061</v>
      </c>
      <c r="B2334" s="78" t="s">
        <v>8043</v>
      </c>
    </row>
    <row r="2335" spans="1:2" ht="15">
      <c r="A2335" s="79" t="s">
        <v>3062</v>
      </c>
      <c r="B2335" s="78" t="s">
        <v>8043</v>
      </c>
    </row>
    <row r="2336" spans="1:2" ht="15">
      <c r="A2336" s="79" t="s">
        <v>3063</v>
      </c>
      <c r="B2336" s="78" t="s">
        <v>8043</v>
      </c>
    </row>
    <row r="2337" spans="1:2" ht="15">
      <c r="A2337" s="79" t="s">
        <v>3064</v>
      </c>
      <c r="B2337" s="78" t="s">
        <v>8043</v>
      </c>
    </row>
    <row r="2338" spans="1:2" ht="15">
      <c r="A2338" s="79" t="s">
        <v>3065</v>
      </c>
      <c r="B2338" s="78" t="s">
        <v>8043</v>
      </c>
    </row>
    <row r="2339" spans="1:2" ht="15">
      <c r="A2339" s="79" t="s">
        <v>3066</v>
      </c>
      <c r="B2339" s="78" t="s">
        <v>8043</v>
      </c>
    </row>
    <row r="2340" spans="1:2" ht="15">
      <c r="A2340" s="79" t="s">
        <v>3067</v>
      </c>
      <c r="B2340" s="78" t="s">
        <v>8043</v>
      </c>
    </row>
    <row r="2341" spans="1:2" ht="15">
      <c r="A2341" s="79" t="s">
        <v>3068</v>
      </c>
      <c r="B2341" s="78" t="s">
        <v>8043</v>
      </c>
    </row>
    <row r="2342" spans="1:2" ht="15">
      <c r="A2342" s="79" t="s">
        <v>3069</v>
      </c>
      <c r="B2342" s="78" t="s">
        <v>8043</v>
      </c>
    </row>
    <row r="2343" spans="1:2" ht="15">
      <c r="A2343" s="79" t="s">
        <v>3070</v>
      </c>
      <c r="B2343" s="78" t="s">
        <v>8043</v>
      </c>
    </row>
    <row r="2344" spans="1:2" ht="15">
      <c r="A2344" s="79" t="s">
        <v>3071</v>
      </c>
      <c r="B2344" s="78" t="s">
        <v>8043</v>
      </c>
    </row>
    <row r="2345" spans="1:2" ht="15">
      <c r="A2345" s="79" t="s">
        <v>3072</v>
      </c>
      <c r="B2345" s="78" t="s">
        <v>8043</v>
      </c>
    </row>
    <row r="2346" spans="1:2" ht="15">
      <c r="A2346" s="79" t="s">
        <v>3073</v>
      </c>
      <c r="B2346" s="78" t="s">
        <v>8043</v>
      </c>
    </row>
    <row r="2347" spans="1:2" ht="15">
      <c r="A2347" s="79" t="s">
        <v>3074</v>
      </c>
      <c r="B2347" s="78" t="s">
        <v>8043</v>
      </c>
    </row>
    <row r="2348" spans="1:2" ht="15">
      <c r="A2348" s="79" t="s">
        <v>3075</v>
      </c>
      <c r="B2348" s="78" t="s">
        <v>8043</v>
      </c>
    </row>
    <row r="2349" spans="1:2" ht="15">
      <c r="A2349" s="79" t="s">
        <v>644</v>
      </c>
      <c r="B2349" s="78" t="s">
        <v>8043</v>
      </c>
    </row>
    <row r="2350" spans="1:2" ht="15">
      <c r="A2350" s="79" t="s">
        <v>3076</v>
      </c>
      <c r="B2350" s="78" t="s">
        <v>8043</v>
      </c>
    </row>
    <row r="2351" spans="1:2" ht="15">
      <c r="A2351" s="79" t="s">
        <v>3077</v>
      </c>
      <c r="B2351" s="78" t="s">
        <v>8043</v>
      </c>
    </row>
    <row r="2352" spans="1:2" ht="15">
      <c r="A2352" s="79" t="s">
        <v>3078</v>
      </c>
      <c r="B2352" s="78" t="s">
        <v>8043</v>
      </c>
    </row>
    <row r="2353" spans="1:2" ht="15">
      <c r="A2353" s="79" t="s">
        <v>3079</v>
      </c>
      <c r="B2353" s="78" t="s">
        <v>8043</v>
      </c>
    </row>
    <row r="2354" spans="1:2" ht="15">
      <c r="A2354" s="79" t="s">
        <v>3080</v>
      </c>
      <c r="B2354" s="78" t="s">
        <v>8043</v>
      </c>
    </row>
    <row r="2355" spans="1:2" ht="15">
      <c r="A2355" s="79" t="s">
        <v>3081</v>
      </c>
      <c r="B2355" s="78" t="s">
        <v>8043</v>
      </c>
    </row>
    <row r="2356" spans="1:2" ht="15">
      <c r="A2356" s="79" t="s">
        <v>3082</v>
      </c>
      <c r="B2356" s="78" t="s">
        <v>8043</v>
      </c>
    </row>
    <row r="2357" spans="1:2" ht="15">
      <c r="A2357" s="79" t="s">
        <v>3083</v>
      </c>
      <c r="B2357" s="78" t="s">
        <v>8043</v>
      </c>
    </row>
    <row r="2358" spans="1:2" ht="15">
      <c r="A2358" s="79" t="s">
        <v>3084</v>
      </c>
      <c r="B2358" s="78" t="s">
        <v>8043</v>
      </c>
    </row>
    <row r="2359" spans="1:2" ht="15">
      <c r="A2359" s="79" t="s">
        <v>3085</v>
      </c>
      <c r="B2359" s="78" t="s">
        <v>8043</v>
      </c>
    </row>
    <row r="2360" spans="1:2" ht="15">
      <c r="A2360" s="79" t="s">
        <v>3086</v>
      </c>
      <c r="B2360" s="78" t="s">
        <v>8043</v>
      </c>
    </row>
    <row r="2361" spans="1:2" ht="15">
      <c r="A2361" s="79" t="s">
        <v>3087</v>
      </c>
      <c r="B2361" s="78" t="s">
        <v>8043</v>
      </c>
    </row>
    <row r="2362" spans="1:2" ht="15">
      <c r="A2362" s="79" t="s">
        <v>3088</v>
      </c>
      <c r="B2362" s="78" t="s">
        <v>8043</v>
      </c>
    </row>
    <row r="2363" spans="1:2" ht="15">
      <c r="A2363" s="79" t="s">
        <v>3089</v>
      </c>
      <c r="B2363" s="78" t="s">
        <v>8043</v>
      </c>
    </row>
    <row r="2364" spans="1:2" ht="15">
      <c r="A2364" s="79" t="s">
        <v>3090</v>
      </c>
      <c r="B2364" s="78" t="s">
        <v>8043</v>
      </c>
    </row>
    <row r="2365" spans="1:2" ht="15">
      <c r="A2365" s="79" t="s">
        <v>3091</v>
      </c>
      <c r="B2365" s="78" t="s">
        <v>8043</v>
      </c>
    </row>
    <row r="2366" spans="1:2" ht="15">
      <c r="A2366" s="79" t="s">
        <v>3092</v>
      </c>
      <c r="B2366" s="78" t="s">
        <v>8043</v>
      </c>
    </row>
    <row r="2367" spans="1:2" ht="15">
      <c r="A2367" s="79" t="s">
        <v>3093</v>
      </c>
      <c r="B2367" s="78" t="s">
        <v>8043</v>
      </c>
    </row>
    <row r="2368" spans="1:2" ht="15">
      <c r="A2368" s="79" t="s">
        <v>3094</v>
      </c>
      <c r="B2368" s="78" t="s">
        <v>8043</v>
      </c>
    </row>
    <row r="2369" spans="1:2" ht="15">
      <c r="A2369" s="79" t="s">
        <v>3095</v>
      </c>
      <c r="B2369" s="78" t="s">
        <v>8043</v>
      </c>
    </row>
    <row r="2370" spans="1:2" ht="15">
      <c r="A2370" s="79" t="s">
        <v>3096</v>
      </c>
      <c r="B2370" s="78" t="s">
        <v>8043</v>
      </c>
    </row>
    <row r="2371" spans="1:2" ht="15">
      <c r="A2371" s="79" t="s">
        <v>3097</v>
      </c>
      <c r="B2371" s="78" t="s">
        <v>8043</v>
      </c>
    </row>
    <row r="2372" spans="1:2" ht="15">
      <c r="A2372" s="79" t="s">
        <v>3098</v>
      </c>
      <c r="B2372" s="78" t="s">
        <v>8043</v>
      </c>
    </row>
    <row r="2373" spans="1:2" ht="15">
      <c r="A2373" s="79" t="s">
        <v>3099</v>
      </c>
      <c r="B2373" s="78" t="s">
        <v>8043</v>
      </c>
    </row>
    <row r="2374" spans="1:2" ht="15">
      <c r="A2374" s="79" t="s">
        <v>3100</v>
      </c>
      <c r="B2374" s="78" t="s">
        <v>8043</v>
      </c>
    </row>
    <row r="2375" spans="1:2" ht="15">
      <c r="A2375" s="79" t="s">
        <v>3101</v>
      </c>
      <c r="B2375" s="78" t="s">
        <v>8043</v>
      </c>
    </row>
    <row r="2376" spans="1:2" ht="15">
      <c r="A2376" s="79" t="s">
        <v>3102</v>
      </c>
      <c r="B2376" s="78" t="s">
        <v>8043</v>
      </c>
    </row>
    <row r="2377" spans="1:2" ht="15">
      <c r="A2377" s="79" t="s">
        <v>3103</v>
      </c>
      <c r="B2377" s="78" t="s">
        <v>8043</v>
      </c>
    </row>
    <row r="2378" spans="1:2" ht="15">
      <c r="A2378" s="79" t="s">
        <v>3104</v>
      </c>
      <c r="B2378" s="78" t="s">
        <v>8043</v>
      </c>
    </row>
    <row r="2379" spans="1:2" ht="15">
      <c r="A2379" s="79" t="s">
        <v>3105</v>
      </c>
      <c r="B2379" s="78" t="s">
        <v>8043</v>
      </c>
    </row>
    <row r="2380" spans="1:2" ht="15">
      <c r="A2380" s="79" t="s">
        <v>3106</v>
      </c>
      <c r="B2380" s="78" t="s">
        <v>8043</v>
      </c>
    </row>
    <row r="2381" spans="1:2" ht="15">
      <c r="A2381" s="79" t="s">
        <v>3107</v>
      </c>
      <c r="B2381" s="78" t="s">
        <v>8043</v>
      </c>
    </row>
    <row r="2382" spans="1:2" ht="15">
      <c r="A2382" s="79" t="s">
        <v>3108</v>
      </c>
      <c r="B2382" s="78" t="s">
        <v>8043</v>
      </c>
    </row>
    <row r="2383" spans="1:2" ht="15">
      <c r="A2383" s="79" t="s">
        <v>3109</v>
      </c>
      <c r="B2383" s="78" t="s">
        <v>8043</v>
      </c>
    </row>
    <row r="2384" spans="1:2" ht="15">
      <c r="A2384" s="79" t="s">
        <v>3110</v>
      </c>
      <c r="B2384" s="78" t="s">
        <v>8043</v>
      </c>
    </row>
    <row r="2385" spans="1:2" ht="15">
      <c r="A2385" s="79" t="s">
        <v>3111</v>
      </c>
      <c r="B2385" s="78" t="s">
        <v>8043</v>
      </c>
    </row>
    <row r="2386" spans="1:2" ht="15">
      <c r="A2386" s="79" t="s">
        <v>3112</v>
      </c>
      <c r="B2386" s="78" t="s">
        <v>8043</v>
      </c>
    </row>
    <row r="2387" spans="1:2" ht="15">
      <c r="A2387" s="79" t="s">
        <v>3113</v>
      </c>
      <c r="B2387" s="78" t="s">
        <v>8043</v>
      </c>
    </row>
    <row r="2388" spans="1:2" ht="15">
      <c r="A2388" s="79" t="s">
        <v>3114</v>
      </c>
      <c r="B2388" s="78" t="s">
        <v>8043</v>
      </c>
    </row>
    <row r="2389" spans="1:2" ht="15">
      <c r="A2389" s="79" t="s">
        <v>3115</v>
      </c>
      <c r="B2389" s="78" t="s">
        <v>8043</v>
      </c>
    </row>
    <row r="2390" spans="1:2" ht="15">
      <c r="A2390" s="79" t="s">
        <v>3116</v>
      </c>
      <c r="B2390" s="78" t="s">
        <v>8043</v>
      </c>
    </row>
    <row r="2391" spans="1:2" ht="15">
      <c r="A2391" s="79" t="s">
        <v>3117</v>
      </c>
      <c r="B2391" s="78" t="s">
        <v>8043</v>
      </c>
    </row>
    <row r="2392" spans="1:2" ht="15">
      <c r="A2392" s="79" t="s">
        <v>3118</v>
      </c>
      <c r="B2392" s="78" t="s">
        <v>8043</v>
      </c>
    </row>
    <row r="2393" spans="1:2" ht="15">
      <c r="A2393" s="79" t="s">
        <v>3119</v>
      </c>
      <c r="B2393" s="78" t="s">
        <v>8043</v>
      </c>
    </row>
    <row r="2394" spans="1:2" ht="15">
      <c r="A2394" s="79" t="s">
        <v>3120</v>
      </c>
      <c r="B2394" s="78" t="s">
        <v>8043</v>
      </c>
    </row>
    <row r="2395" spans="1:2" ht="15">
      <c r="A2395" s="79" t="s">
        <v>3121</v>
      </c>
      <c r="B2395" s="78" t="s">
        <v>8043</v>
      </c>
    </row>
    <row r="2396" spans="1:2" ht="15">
      <c r="A2396" s="79" t="s">
        <v>3122</v>
      </c>
      <c r="B2396" s="78" t="s">
        <v>8043</v>
      </c>
    </row>
    <row r="2397" spans="1:2" ht="15">
      <c r="A2397" s="79" t="s">
        <v>3123</v>
      </c>
      <c r="B2397" s="78" t="s">
        <v>8043</v>
      </c>
    </row>
    <row r="2398" spans="1:2" ht="15">
      <c r="A2398" s="79" t="s">
        <v>3124</v>
      </c>
      <c r="B2398" s="78" t="s">
        <v>8043</v>
      </c>
    </row>
    <row r="2399" spans="1:2" ht="15">
      <c r="A2399" s="79" t="s">
        <v>3125</v>
      </c>
      <c r="B2399" s="78" t="s">
        <v>8043</v>
      </c>
    </row>
    <row r="2400" spans="1:2" ht="15">
      <c r="A2400" s="79" t="s">
        <v>3126</v>
      </c>
      <c r="B2400" s="78" t="s">
        <v>8043</v>
      </c>
    </row>
    <row r="2401" spans="1:2" ht="15">
      <c r="A2401" s="79" t="s">
        <v>3127</v>
      </c>
      <c r="B2401" s="78" t="s">
        <v>8043</v>
      </c>
    </row>
    <row r="2402" spans="1:2" ht="15">
      <c r="A2402" s="79" t="s">
        <v>3128</v>
      </c>
      <c r="B2402" s="78" t="s">
        <v>8043</v>
      </c>
    </row>
    <row r="2403" spans="1:2" ht="15">
      <c r="A2403" s="79" t="s">
        <v>3129</v>
      </c>
      <c r="B2403" s="78" t="s">
        <v>8043</v>
      </c>
    </row>
    <row r="2404" spans="1:2" ht="15">
      <c r="A2404" s="79" t="s">
        <v>3130</v>
      </c>
      <c r="B2404" s="78" t="s">
        <v>8043</v>
      </c>
    </row>
    <row r="2405" spans="1:2" ht="15">
      <c r="A2405" s="79" t="s">
        <v>3131</v>
      </c>
      <c r="B2405" s="78" t="s">
        <v>8043</v>
      </c>
    </row>
    <row r="2406" spans="1:2" ht="15">
      <c r="A2406" s="79" t="s">
        <v>3132</v>
      </c>
      <c r="B2406" s="78" t="s">
        <v>8043</v>
      </c>
    </row>
    <row r="2407" spans="1:2" ht="15">
      <c r="A2407" s="79" t="s">
        <v>3133</v>
      </c>
      <c r="B2407" s="78" t="s">
        <v>8043</v>
      </c>
    </row>
    <row r="2408" spans="1:2" ht="15">
      <c r="A2408" s="79" t="s">
        <v>3134</v>
      </c>
      <c r="B2408" s="78" t="s">
        <v>8043</v>
      </c>
    </row>
    <row r="2409" spans="1:2" ht="15">
      <c r="A2409" s="79" t="s">
        <v>3135</v>
      </c>
      <c r="B2409" s="78" t="s">
        <v>8043</v>
      </c>
    </row>
    <row r="2410" spans="1:2" ht="15">
      <c r="A2410" s="79" t="s">
        <v>3136</v>
      </c>
      <c r="B2410" s="78" t="s">
        <v>8043</v>
      </c>
    </row>
    <row r="2411" spans="1:2" ht="15">
      <c r="A2411" s="79" t="s">
        <v>3137</v>
      </c>
      <c r="B2411" s="78" t="s">
        <v>8043</v>
      </c>
    </row>
    <row r="2412" spans="1:2" ht="15">
      <c r="A2412" s="79" t="s">
        <v>3138</v>
      </c>
      <c r="B2412" s="78" t="s">
        <v>8043</v>
      </c>
    </row>
    <row r="2413" spans="1:2" ht="15">
      <c r="A2413" s="79" t="s">
        <v>3139</v>
      </c>
      <c r="B2413" s="78" t="s">
        <v>8043</v>
      </c>
    </row>
    <row r="2414" spans="1:2" ht="15">
      <c r="A2414" s="79" t="s">
        <v>3140</v>
      </c>
      <c r="B2414" s="78" t="s">
        <v>8043</v>
      </c>
    </row>
    <row r="2415" spans="1:2" ht="15">
      <c r="A2415" s="79" t="s">
        <v>3141</v>
      </c>
      <c r="B2415" s="78" t="s">
        <v>8043</v>
      </c>
    </row>
    <row r="2416" spans="1:2" ht="15">
      <c r="A2416" s="79" t="s">
        <v>3142</v>
      </c>
      <c r="B2416" s="78" t="s">
        <v>8043</v>
      </c>
    </row>
    <row r="2417" spans="1:2" ht="15">
      <c r="A2417" s="79" t="s">
        <v>3143</v>
      </c>
      <c r="B2417" s="78" t="s">
        <v>8043</v>
      </c>
    </row>
    <row r="2418" spans="1:2" ht="15">
      <c r="A2418" s="79" t="s">
        <v>3144</v>
      </c>
      <c r="B2418" s="78" t="s">
        <v>8043</v>
      </c>
    </row>
    <row r="2419" spans="1:2" ht="15">
      <c r="A2419" s="79" t="s">
        <v>3145</v>
      </c>
      <c r="B2419" s="78" t="s">
        <v>8043</v>
      </c>
    </row>
    <row r="2420" spans="1:2" ht="15">
      <c r="A2420" s="79" t="s">
        <v>3146</v>
      </c>
      <c r="B2420" s="78" t="s">
        <v>8043</v>
      </c>
    </row>
    <row r="2421" spans="1:2" ht="15">
      <c r="A2421" s="79" t="s">
        <v>3147</v>
      </c>
      <c r="B2421" s="78" t="s">
        <v>8043</v>
      </c>
    </row>
    <row r="2422" spans="1:2" ht="15">
      <c r="A2422" s="79" t="s">
        <v>3148</v>
      </c>
      <c r="B2422" s="78" t="s">
        <v>8043</v>
      </c>
    </row>
    <row r="2423" spans="1:2" ht="15">
      <c r="A2423" s="79" t="s">
        <v>3149</v>
      </c>
      <c r="B2423" s="78" t="s">
        <v>8043</v>
      </c>
    </row>
    <row r="2424" spans="1:2" ht="15">
      <c r="A2424" s="79" t="s">
        <v>3150</v>
      </c>
      <c r="B2424" s="78" t="s">
        <v>8043</v>
      </c>
    </row>
    <row r="2425" spans="1:2" ht="15">
      <c r="A2425" s="79" t="s">
        <v>3151</v>
      </c>
      <c r="B2425" s="78" t="s">
        <v>8043</v>
      </c>
    </row>
    <row r="2426" spans="1:2" ht="15">
      <c r="A2426" s="79" t="s">
        <v>3152</v>
      </c>
      <c r="B2426" s="78" t="s">
        <v>8043</v>
      </c>
    </row>
    <row r="2427" spans="1:2" ht="15">
      <c r="A2427" s="79" t="s">
        <v>3153</v>
      </c>
      <c r="B2427" s="78" t="s">
        <v>8043</v>
      </c>
    </row>
    <row r="2428" spans="1:2" ht="15">
      <c r="A2428" s="79" t="s">
        <v>3154</v>
      </c>
      <c r="B2428" s="78" t="s">
        <v>8043</v>
      </c>
    </row>
    <row r="2429" spans="1:2" ht="15">
      <c r="A2429" s="79" t="s">
        <v>3155</v>
      </c>
      <c r="B2429" s="78" t="s">
        <v>8043</v>
      </c>
    </row>
    <row r="2430" spans="1:2" ht="15">
      <c r="A2430" s="79" t="s">
        <v>3156</v>
      </c>
      <c r="B2430" s="78" t="s">
        <v>8043</v>
      </c>
    </row>
    <row r="2431" spans="1:2" ht="15">
      <c r="A2431" s="79" t="s">
        <v>3157</v>
      </c>
      <c r="B2431" s="78" t="s">
        <v>8043</v>
      </c>
    </row>
    <row r="2432" spans="1:2" ht="15">
      <c r="A2432" s="79" t="s">
        <v>3158</v>
      </c>
      <c r="B2432" s="78" t="s">
        <v>8043</v>
      </c>
    </row>
    <row r="2433" spans="1:2" ht="15">
      <c r="A2433" s="79" t="s">
        <v>3159</v>
      </c>
      <c r="B2433" s="78" t="s">
        <v>8043</v>
      </c>
    </row>
    <row r="2434" spans="1:2" ht="15">
      <c r="A2434" s="79" t="s">
        <v>3160</v>
      </c>
      <c r="B2434" s="78" t="s">
        <v>8043</v>
      </c>
    </row>
    <row r="2435" spans="1:2" ht="15">
      <c r="A2435" s="79" t="s">
        <v>3161</v>
      </c>
      <c r="B2435" s="78" t="s">
        <v>8043</v>
      </c>
    </row>
    <row r="2436" spans="1:2" ht="15">
      <c r="A2436" s="79" t="s">
        <v>3162</v>
      </c>
      <c r="B2436" s="78" t="s">
        <v>8043</v>
      </c>
    </row>
    <row r="2437" spans="1:2" ht="15">
      <c r="A2437" s="79" t="s">
        <v>3163</v>
      </c>
      <c r="B2437" s="78" t="s">
        <v>8043</v>
      </c>
    </row>
    <row r="2438" spans="1:2" ht="15">
      <c r="A2438" s="79" t="s">
        <v>3164</v>
      </c>
      <c r="B2438" s="78" t="s">
        <v>8043</v>
      </c>
    </row>
    <row r="2439" spans="1:2" ht="15">
      <c r="A2439" s="79" t="s">
        <v>3165</v>
      </c>
      <c r="B2439" s="78" t="s">
        <v>8043</v>
      </c>
    </row>
    <row r="2440" spans="1:2" ht="15">
      <c r="A2440" s="79" t="s">
        <v>3166</v>
      </c>
      <c r="B2440" s="78" t="s">
        <v>8043</v>
      </c>
    </row>
    <row r="2441" spans="1:2" ht="15">
      <c r="A2441" s="79" t="s">
        <v>3167</v>
      </c>
      <c r="B2441" s="78" t="s">
        <v>8043</v>
      </c>
    </row>
    <row r="2442" spans="1:2" ht="15">
      <c r="A2442" s="79" t="s">
        <v>3168</v>
      </c>
      <c r="B2442" s="78" t="s">
        <v>8043</v>
      </c>
    </row>
    <row r="2443" spans="1:2" ht="15">
      <c r="A2443" s="79" t="s">
        <v>3169</v>
      </c>
      <c r="B2443" s="78" t="s">
        <v>8043</v>
      </c>
    </row>
    <row r="2444" spans="1:2" ht="15">
      <c r="A2444" s="79" t="s">
        <v>3170</v>
      </c>
      <c r="B2444" s="78" t="s">
        <v>8043</v>
      </c>
    </row>
    <row r="2445" spans="1:2" ht="15">
      <c r="A2445" s="79" t="s">
        <v>3171</v>
      </c>
      <c r="B2445" s="78" t="s">
        <v>8043</v>
      </c>
    </row>
    <row r="2446" spans="1:2" ht="15">
      <c r="A2446" s="79" t="s">
        <v>3172</v>
      </c>
      <c r="B2446" s="78" t="s">
        <v>8043</v>
      </c>
    </row>
    <row r="2447" spans="1:2" ht="15">
      <c r="A2447" s="79" t="s">
        <v>3173</v>
      </c>
      <c r="B2447" s="78" t="s">
        <v>8043</v>
      </c>
    </row>
    <row r="2448" spans="1:2" ht="15">
      <c r="A2448" s="79" t="s">
        <v>3174</v>
      </c>
      <c r="B2448" s="78" t="s">
        <v>8043</v>
      </c>
    </row>
    <row r="2449" spans="1:2" ht="15">
      <c r="A2449" s="79" t="s">
        <v>3175</v>
      </c>
      <c r="B2449" s="78" t="s">
        <v>8043</v>
      </c>
    </row>
    <row r="2450" spans="1:2" ht="15">
      <c r="A2450" s="79" t="s">
        <v>3176</v>
      </c>
      <c r="B2450" s="78" t="s">
        <v>8043</v>
      </c>
    </row>
    <row r="2451" spans="1:2" ht="15">
      <c r="A2451" s="79" t="s">
        <v>3177</v>
      </c>
      <c r="B2451" s="78" t="s">
        <v>8043</v>
      </c>
    </row>
    <row r="2452" spans="1:2" ht="15">
      <c r="A2452" s="79" t="s">
        <v>3178</v>
      </c>
      <c r="B2452" s="78" t="s">
        <v>8043</v>
      </c>
    </row>
    <row r="2453" spans="1:2" ht="15">
      <c r="A2453" s="79" t="s">
        <v>3179</v>
      </c>
      <c r="B2453" s="78" t="s">
        <v>8043</v>
      </c>
    </row>
    <row r="2454" spans="1:2" ht="15">
      <c r="A2454" s="79" t="s">
        <v>3180</v>
      </c>
      <c r="B2454" s="78" t="s">
        <v>8043</v>
      </c>
    </row>
    <row r="2455" spans="1:2" ht="15">
      <c r="A2455" s="79" t="s">
        <v>3181</v>
      </c>
      <c r="B2455" s="78" t="s">
        <v>8043</v>
      </c>
    </row>
    <row r="2456" spans="1:2" ht="15">
      <c r="A2456" s="79" t="s">
        <v>3182</v>
      </c>
      <c r="B2456" s="78" t="s">
        <v>8043</v>
      </c>
    </row>
    <row r="2457" spans="1:2" ht="15">
      <c r="A2457" s="79" t="s">
        <v>3183</v>
      </c>
      <c r="B2457" s="78" t="s">
        <v>8043</v>
      </c>
    </row>
    <row r="2458" spans="1:2" ht="15">
      <c r="A2458" s="79" t="s">
        <v>3184</v>
      </c>
      <c r="B2458" s="78" t="s">
        <v>8043</v>
      </c>
    </row>
    <row r="2459" spans="1:2" ht="15">
      <c r="A2459" s="79" t="s">
        <v>3185</v>
      </c>
      <c r="B2459" s="78" t="s">
        <v>8043</v>
      </c>
    </row>
    <row r="2460" spans="1:2" ht="15">
      <c r="A2460" s="79" t="s">
        <v>3186</v>
      </c>
      <c r="B2460" s="78" t="s">
        <v>8043</v>
      </c>
    </row>
    <row r="2461" spans="1:2" ht="15">
      <c r="A2461" s="79" t="s">
        <v>3187</v>
      </c>
      <c r="B2461" s="78" t="s">
        <v>8043</v>
      </c>
    </row>
    <row r="2462" spans="1:2" ht="15">
      <c r="A2462" s="79" t="s">
        <v>3188</v>
      </c>
      <c r="B2462" s="78" t="s">
        <v>8043</v>
      </c>
    </row>
    <row r="2463" spans="1:2" ht="15">
      <c r="A2463" s="79" t="s">
        <v>3189</v>
      </c>
      <c r="B2463" s="78" t="s">
        <v>8043</v>
      </c>
    </row>
    <row r="2464" spans="1:2" ht="15">
      <c r="A2464" s="79" t="s">
        <v>3190</v>
      </c>
      <c r="B2464" s="78" t="s">
        <v>8043</v>
      </c>
    </row>
    <row r="2465" spans="1:2" ht="15">
      <c r="A2465" s="79" t="s">
        <v>3191</v>
      </c>
      <c r="B2465" s="78" t="s">
        <v>8043</v>
      </c>
    </row>
    <row r="2466" spans="1:2" ht="15">
      <c r="A2466" s="79" t="s">
        <v>3192</v>
      </c>
      <c r="B2466" s="78" t="s">
        <v>8043</v>
      </c>
    </row>
    <row r="2467" spans="1:2" ht="15">
      <c r="A2467" s="79" t="s">
        <v>3193</v>
      </c>
      <c r="B2467" s="78" t="s">
        <v>8043</v>
      </c>
    </row>
    <row r="2468" spans="1:2" ht="15">
      <c r="A2468" s="79" t="s">
        <v>3194</v>
      </c>
      <c r="B2468" s="78" t="s">
        <v>8043</v>
      </c>
    </row>
    <row r="2469" spans="1:2" ht="15">
      <c r="A2469" s="79" t="s">
        <v>3195</v>
      </c>
      <c r="B2469" s="78" t="s">
        <v>8043</v>
      </c>
    </row>
    <row r="2470" spans="1:2" ht="15">
      <c r="A2470" s="79" t="s">
        <v>3196</v>
      </c>
      <c r="B2470" s="78" t="s">
        <v>8043</v>
      </c>
    </row>
    <row r="2471" spans="1:2" ht="15">
      <c r="A2471" s="79" t="s">
        <v>3197</v>
      </c>
      <c r="B2471" s="78" t="s">
        <v>8043</v>
      </c>
    </row>
    <row r="2472" spans="1:2" ht="15">
      <c r="A2472" s="79" t="s">
        <v>3198</v>
      </c>
      <c r="B2472" s="78" t="s">
        <v>8043</v>
      </c>
    </row>
    <row r="2473" spans="1:2" ht="15">
      <c r="A2473" s="79" t="s">
        <v>3199</v>
      </c>
      <c r="B2473" s="78" t="s">
        <v>8043</v>
      </c>
    </row>
    <row r="2474" spans="1:2" ht="15">
      <c r="A2474" s="79" t="s">
        <v>3200</v>
      </c>
      <c r="B2474" s="78" t="s">
        <v>8043</v>
      </c>
    </row>
    <row r="2475" spans="1:2" ht="15">
      <c r="A2475" s="79" t="s">
        <v>3201</v>
      </c>
      <c r="B2475" s="78" t="s">
        <v>8043</v>
      </c>
    </row>
    <row r="2476" spans="1:2" ht="15">
      <c r="A2476" s="79" t="s">
        <v>3202</v>
      </c>
      <c r="B2476" s="78" t="s">
        <v>8043</v>
      </c>
    </row>
    <row r="2477" spans="1:2" ht="15">
      <c r="A2477" s="79" t="s">
        <v>3203</v>
      </c>
      <c r="B2477" s="78" t="s">
        <v>8043</v>
      </c>
    </row>
    <row r="2478" spans="1:2" ht="15">
      <c r="A2478" s="79" t="s">
        <v>3204</v>
      </c>
      <c r="B2478" s="78" t="s">
        <v>8043</v>
      </c>
    </row>
    <row r="2479" spans="1:2" ht="15">
      <c r="A2479" s="79" t="s">
        <v>3205</v>
      </c>
      <c r="B2479" s="78" t="s">
        <v>8043</v>
      </c>
    </row>
    <row r="2480" spans="1:2" ht="15">
      <c r="A2480" s="79" t="s">
        <v>3206</v>
      </c>
      <c r="B2480" s="78" t="s">
        <v>8043</v>
      </c>
    </row>
    <row r="2481" spans="1:2" ht="15">
      <c r="A2481" s="79" t="s">
        <v>3207</v>
      </c>
      <c r="B2481" s="78" t="s">
        <v>8043</v>
      </c>
    </row>
    <row r="2482" spans="1:2" ht="15">
      <c r="A2482" s="79" t="s">
        <v>3208</v>
      </c>
      <c r="B2482" s="78" t="s">
        <v>8043</v>
      </c>
    </row>
    <row r="2483" spans="1:2" ht="15">
      <c r="A2483" s="79" t="s">
        <v>3209</v>
      </c>
      <c r="B2483" s="78" t="s">
        <v>8043</v>
      </c>
    </row>
    <row r="2484" spans="1:2" ht="15">
      <c r="A2484" s="79" t="s">
        <v>3210</v>
      </c>
      <c r="B2484" s="78" t="s">
        <v>8043</v>
      </c>
    </row>
    <row r="2485" spans="1:2" ht="15">
      <c r="A2485" s="79" t="s">
        <v>3211</v>
      </c>
      <c r="B2485" s="78" t="s">
        <v>8043</v>
      </c>
    </row>
    <row r="2486" spans="1:2" ht="15">
      <c r="A2486" s="79" t="s">
        <v>3212</v>
      </c>
      <c r="B2486" s="78" t="s">
        <v>8043</v>
      </c>
    </row>
    <row r="2487" spans="1:2" ht="15">
      <c r="A2487" s="79" t="s">
        <v>3213</v>
      </c>
      <c r="B2487" s="78" t="s">
        <v>8043</v>
      </c>
    </row>
    <row r="2488" spans="1:2" ht="15">
      <c r="A2488" s="79" t="s">
        <v>3214</v>
      </c>
      <c r="B2488" s="78" t="s">
        <v>8043</v>
      </c>
    </row>
    <row r="2489" spans="1:2" ht="15">
      <c r="A2489" s="79" t="s">
        <v>3215</v>
      </c>
      <c r="B2489" s="78" t="s">
        <v>8043</v>
      </c>
    </row>
    <row r="2490" spans="1:2" ht="15">
      <c r="A2490" s="79" t="s">
        <v>3216</v>
      </c>
      <c r="B2490" s="78" t="s">
        <v>8043</v>
      </c>
    </row>
    <row r="2491" spans="1:2" ht="15">
      <c r="A2491" s="79" t="s">
        <v>3217</v>
      </c>
      <c r="B2491" s="78" t="s">
        <v>8043</v>
      </c>
    </row>
    <row r="2492" spans="1:2" ht="15">
      <c r="A2492" s="79" t="s">
        <v>3218</v>
      </c>
      <c r="B2492" s="78" t="s">
        <v>8043</v>
      </c>
    </row>
    <row r="2493" spans="1:2" ht="15">
      <c r="A2493" s="79" t="s">
        <v>3219</v>
      </c>
      <c r="B2493" s="78" t="s">
        <v>8043</v>
      </c>
    </row>
    <row r="2494" spans="1:2" ht="15">
      <c r="A2494" s="79" t="s">
        <v>3220</v>
      </c>
      <c r="B2494" s="78" t="s">
        <v>8043</v>
      </c>
    </row>
    <row r="2495" spans="1:2" ht="15">
      <c r="A2495" s="79" t="s">
        <v>3221</v>
      </c>
      <c r="B2495" s="78" t="s">
        <v>8043</v>
      </c>
    </row>
    <row r="2496" spans="1:2" ht="15">
      <c r="A2496" s="79" t="s">
        <v>3222</v>
      </c>
      <c r="B2496" s="78" t="s">
        <v>8043</v>
      </c>
    </row>
    <row r="2497" spans="1:2" ht="15">
      <c r="A2497" s="79" t="s">
        <v>3223</v>
      </c>
      <c r="B2497" s="78" t="s">
        <v>8043</v>
      </c>
    </row>
    <row r="2498" spans="1:2" ht="15">
      <c r="A2498" s="79" t="s">
        <v>3224</v>
      </c>
      <c r="B2498" s="78" t="s">
        <v>8043</v>
      </c>
    </row>
    <row r="2499" spans="1:2" ht="15">
      <c r="A2499" s="79" t="s">
        <v>3225</v>
      </c>
      <c r="B2499" s="78" t="s">
        <v>8043</v>
      </c>
    </row>
    <row r="2500" spans="1:2" ht="15">
      <c r="A2500" s="79" t="s">
        <v>3226</v>
      </c>
      <c r="B2500" s="78" t="s">
        <v>8043</v>
      </c>
    </row>
    <row r="2501" spans="1:2" ht="15">
      <c r="A2501" s="79" t="s">
        <v>3227</v>
      </c>
      <c r="B2501" s="78" t="s">
        <v>8043</v>
      </c>
    </row>
    <row r="2502" spans="1:2" ht="15">
      <c r="A2502" s="79" t="s">
        <v>3228</v>
      </c>
      <c r="B2502" s="78" t="s">
        <v>8043</v>
      </c>
    </row>
    <row r="2503" spans="1:2" ht="15">
      <c r="A2503" s="79" t="s">
        <v>3229</v>
      </c>
      <c r="B2503" s="78" t="s">
        <v>8043</v>
      </c>
    </row>
    <row r="2504" spans="1:2" ht="15">
      <c r="A2504" s="79" t="s">
        <v>3230</v>
      </c>
      <c r="B2504" s="78" t="s">
        <v>8043</v>
      </c>
    </row>
    <row r="2505" spans="1:2" ht="15">
      <c r="A2505" s="79" t="s">
        <v>3231</v>
      </c>
      <c r="B2505" s="78" t="s">
        <v>8043</v>
      </c>
    </row>
    <row r="2506" spans="1:2" ht="15">
      <c r="A2506" s="79" t="s">
        <v>3232</v>
      </c>
      <c r="B2506" s="78" t="s">
        <v>8043</v>
      </c>
    </row>
    <row r="2507" spans="1:2" ht="15">
      <c r="A2507" s="79" t="s">
        <v>3233</v>
      </c>
      <c r="B2507" s="78" t="s">
        <v>8043</v>
      </c>
    </row>
    <row r="2508" spans="1:2" ht="15">
      <c r="A2508" s="79" t="s">
        <v>3234</v>
      </c>
      <c r="B2508" s="78" t="s">
        <v>8043</v>
      </c>
    </row>
    <row r="2509" spans="1:2" ht="15">
      <c r="A2509" s="79" t="s">
        <v>3235</v>
      </c>
      <c r="B2509" s="78" t="s">
        <v>8043</v>
      </c>
    </row>
    <row r="2510" spans="1:2" ht="15">
      <c r="A2510" s="79" t="s">
        <v>3236</v>
      </c>
      <c r="B2510" s="78" t="s">
        <v>8043</v>
      </c>
    </row>
    <row r="2511" spans="1:2" ht="15">
      <c r="A2511" s="79" t="s">
        <v>3237</v>
      </c>
      <c r="B2511" s="78" t="s">
        <v>8043</v>
      </c>
    </row>
    <row r="2512" spans="1:2" ht="15">
      <c r="A2512" s="79" t="s">
        <v>3238</v>
      </c>
      <c r="B2512" s="78" t="s">
        <v>8043</v>
      </c>
    </row>
    <row r="2513" spans="1:2" ht="15">
      <c r="A2513" s="79" t="s">
        <v>3239</v>
      </c>
      <c r="B2513" s="78" t="s">
        <v>8043</v>
      </c>
    </row>
    <row r="2514" spans="1:2" ht="15">
      <c r="A2514" s="79" t="s">
        <v>3240</v>
      </c>
      <c r="B2514" s="78" t="s">
        <v>8043</v>
      </c>
    </row>
    <row r="2515" spans="1:2" ht="15">
      <c r="A2515" s="79" t="s">
        <v>3241</v>
      </c>
      <c r="B2515" s="78" t="s">
        <v>8043</v>
      </c>
    </row>
    <row r="2516" spans="1:2" ht="15">
      <c r="A2516" s="79" t="s">
        <v>3242</v>
      </c>
      <c r="B2516" s="78" t="s">
        <v>8043</v>
      </c>
    </row>
    <row r="2517" spans="1:2" ht="15">
      <c r="A2517" s="79" t="s">
        <v>3243</v>
      </c>
      <c r="B2517" s="78" t="s">
        <v>8043</v>
      </c>
    </row>
    <row r="2518" spans="1:2" ht="15">
      <c r="A2518" s="79" t="s">
        <v>3244</v>
      </c>
      <c r="B2518" s="78" t="s">
        <v>8043</v>
      </c>
    </row>
    <row r="2519" spans="1:2" ht="15">
      <c r="A2519" s="79" t="s">
        <v>3245</v>
      </c>
      <c r="B2519" s="78" t="s">
        <v>8043</v>
      </c>
    </row>
    <row r="2520" spans="1:2" ht="15">
      <c r="A2520" s="79" t="s">
        <v>3246</v>
      </c>
      <c r="B2520" s="78" t="s">
        <v>8043</v>
      </c>
    </row>
    <row r="2521" spans="1:2" ht="15">
      <c r="A2521" s="79" t="s">
        <v>3247</v>
      </c>
      <c r="B2521" s="78" t="s">
        <v>8043</v>
      </c>
    </row>
    <row r="2522" spans="1:2" ht="15">
      <c r="A2522" s="79" t="s">
        <v>3248</v>
      </c>
      <c r="B2522" s="78" t="s">
        <v>8043</v>
      </c>
    </row>
    <row r="2523" spans="1:2" ht="15">
      <c r="A2523" s="79" t="s">
        <v>3249</v>
      </c>
      <c r="B2523" s="78" t="s">
        <v>8043</v>
      </c>
    </row>
    <row r="2524" spans="1:2" ht="15">
      <c r="A2524" s="79" t="s">
        <v>3250</v>
      </c>
      <c r="B2524" s="78" t="s">
        <v>8043</v>
      </c>
    </row>
    <row r="2525" spans="1:2" ht="15">
      <c r="A2525" s="79" t="s">
        <v>3251</v>
      </c>
      <c r="B2525" s="78" t="s">
        <v>8043</v>
      </c>
    </row>
    <row r="2526" spans="1:2" ht="15">
      <c r="A2526" s="79" t="s">
        <v>3252</v>
      </c>
      <c r="B2526" s="78" t="s">
        <v>8043</v>
      </c>
    </row>
    <row r="2527" spans="1:2" ht="15">
      <c r="A2527" s="79" t="s">
        <v>3253</v>
      </c>
      <c r="B2527" s="78" t="s">
        <v>8043</v>
      </c>
    </row>
    <row r="2528" spans="1:2" ht="15">
      <c r="A2528" s="79" t="s">
        <v>3254</v>
      </c>
      <c r="B2528" s="78" t="s">
        <v>8043</v>
      </c>
    </row>
    <row r="2529" spans="1:2" ht="15">
      <c r="A2529" s="79" t="s">
        <v>3255</v>
      </c>
      <c r="B2529" s="78" t="s">
        <v>8043</v>
      </c>
    </row>
    <row r="2530" spans="1:2" ht="15">
      <c r="A2530" s="79" t="s">
        <v>3256</v>
      </c>
      <c r="B2530" s="78" t="s">
        <v>8043</v>
      </c>
    </row>
    <row r="2531" spans="1:2" ht="15">
      <c r="A2531" s="79" t="s">
        <v>3257</v>
      </c>
      <c r="B2531" s="78" t="s">
        <v>8043</v>
      </c>
    </row>
    <row r="2532" spans="1:2" ht="15">
      <c r="A2532" s="79" t="s">
        <v>3258</v>
      </c>
      <c r="B2532" s="78" t="s">
        <v>8043</v>
      </c>
    </row>
    <row r="2533" spans="1:2" ht="15">
      <c r="A2533" s="79" t="s">
        <v>3259</v>
      </c>
      <c r="B2533" s="78" t="s">
        <v>8043</v>
      </c>
    </row>
    <row r="2534" spans="1:2" ht="15">
      <c r="A2534" s="79" t="s">
        <v>3260</v>
      </c>
      <c r="B2534" s="78" t="s">
        <v>8043</v>
      </c>
    </row>
    <row r="2535" spans="1:2" ht="15">
      <c r="A2535" s="79" t="s">
        <v>3261</v>
      </c>
      <c r="B2535" s="78" t="s">
        <v>8044</v>
      </c>
    </row>
    <row r="2536" spans="1:2" ht="15">
      <c r="A2536" s="79" t="s">
        <v>3262</v>
      </c>
      <c r="B2536" s="78" t="s">
        <v>8044</v>
      </c>
    </row>
    <row r="2537" spans="1:2" ht="15">
      <c r="A2537" s="79" t="s">
        <v>3263</v>
      </c>
      <c r="B2537" s="78" t="s">
        <v>8044</v>
      </c>
    </row>
    <row r="2538" spans="1:2" ht="15">
      <c r="A2538" s="79" t="s">
        <v>3264</v>
      </c>
      <c r="B2538" s="78" t="s">
        <v>8044</v>
      </c>
    </row>
    <row r="2539" spans="1:2" ht="15">
      <c r="A2539" s="79" t="s">
        <v>3265</v>
      </c>
      <c r="B2539" s="78" t="s">
        <v>8044</v>
      </c>
    </row>
    <row r="2540" spans="1:2" ht="15">
      <c r="A2540" s="79" t="s">
        <v>3266</v>
      </c>
      <c r="B2540" s="78" t="s">
        <v>8044</v>
      </c>
    </row>
    <row r="2541" spans="1:2" ht="15">
      <c r="A2541" s="79" t="s">
        <v>3267</v>
      </c>
      <c r="B2541" s="78" t="s">
        <v>8044</v>
      </c>
    </row>
    <row r="2542" spans="1:2" ht="15">
      <c r="A2542" s="79" t="s">
        <v>3268</v>
      </c>
      <c r="B2542" s="78" t="s">
        <v>8044</v>
      </c>
    </row>
    <row r="2543" spans="1:2" ht="15">
      <c r="A2543" s="79" t="s">
        <v>3269</v>
      </c>
      <c r="B2543" s="78" t="s">
        <v>8044</v>
      </c>
    </row>
    <row r="2544" spans="1:2" ht="15">
      <c r="A2544" s="79" t="s">
        <v>3270</v>
      </c>
      <c r="B2544" s="78" t="s">
        <v>8044</v>
      </c>
    </row>
    <row r="2545" spans="1:2" ht="15">
      <c r="A2545" s="79" t="s">
        <v>3271</v>
      </c>
      <c r="B2545" s="78" t="s">
        <v>8044</v>
      </c>
    </row>
    <row r="2546" spans="1:2" ht="15">
      <c r="A2546" s="79" t="s">
        <v>3272</v>
      </c>
      <c r="B2546" s="78" t="s">
        <v>8044</v>
      </c>
    </row>
    <row r="2547" spans="1:2" ht="15">
      <c r="A2547" s="79" t="s">
        <v>3273</v>
      </c>
      <c r="B2547" s="78" t="s">
        <v>8044</v>
      </c>
    </row>
    <row r="2548" spans="1:2" ht="15">
      <c r="A2548" s="79" t="s">
        <v>3274</v>
      </c>
      <c r="B2548" s="78" t="s">
        <v>8044</v>
      </c>
    </row>
    <row r="2549" spans="1:2" ht="15">
      <c r="A2549" s="79" t="s">
        <v>3275</v>
      </c>
      <c r="B2549" s="78" t="s">
        <v>8044</v>
      </c>
    </row>
    <row r="2550" spans="1:2" ht="15">
      <c r="A2550" s="79" t="s">
        <v>3276</v>
      </c>
      <c r="B2550" s="78" t="s">
        <v>8044</v>
      </c>
    </row>
    <row r="2551" spans="1:2" ht="15">
      <c r="A2551" s="79" t="s">
        <v>3277</v>
      </c>
      <c r="B2551" s="78" t="s">
        <v>8044</v>
      </c>
    </row>
    <row r="2552" spans="1:2" ht="15">
      <c r="A2552" s="79" t="s">
        <v>3278</v>
      </c>
      <c r="B2552" s="78" t="s">
        <v>8044</v>
      </c>
    </row>
    <row r="2553" spans="1:2" ht="15">
      <c r="A2553" s="79" t="s">
        <v>3279</v>
      </c>
      <c r="B2553" s="78" t="s">
        <v>8044</v>
      </c>
    </row>
    <row r="2554" spans="1:2" ht="15">
      <c r="A2554" s="79" t="s">
        <v>3280</v>
      </c>
      <c r="B2554" s="78" t="s">
        <v>8044</v>
      </c>
    </row>
    <row r="2555" spans="1:2" ht="15">
      <c r="A2555" s="79" t="s">
        <v>3281</v>
      </c>
      <c r="B2555" s="78" t="s">
        <v>8044</v>
      </c>
    </row>
    <row r="2556" spans="1:2" ht="15">
      <c r="A2556" s="79" t="s">
        <v>3282</v>
      </c>
      <c r="B2556" s="78" t="s">
        <v>8044</v>
      </c>
    </row>
    <row r="2557" spans="1:2" ht="15">
      <c r="A2557" s="79" t="s">
        <v>3283</v>
      </c>
      <c r="B2557" s="78" t="s">
        <v>8044</v>
      </c>
    </row>
    <row r="2558" spans="1:2" ht="15">
      <c r="A2558" s="79" t="s">
        <v>3284</v>
      </c>
      <c r="B2558" s="78" t="s">
        <v>8044</v>
      </c>
    </row>
    <row r="2559" spans="1:2" ht="15">
      <c r="A2559" s="79" t="s">
        <v>3285</v>
      </c>
      <c r="B2559" s="78" t="s">
        <v>8044</v>
      </c>
    </row>
    <row r="2560" spans="1:2" ht="15">
      <c r="A2560" s="79" t="s">
        <v>3286</v>
      </c>
      <c r="B2560" s="78" t="s">
        <v>8044</v>
      </c>
    </row>
    <row r="2561" spans="1:2" ht="15">
      <c r="A2561" s="79" t="s">
        <v>3287</v>
      </c>
      <c r="B2561" s="78" t="s">
        <v>8044</v>
      </c>
    </row>
    <row r="2562" spans="1:2" ht="15">
      <c r="A2562" s="79" t="s">
        <v>3288</v>
      </c>
      <c r="B2562" s="78" t="s">
        <v>8044</v>
      </c>
    </row>
    <row r="2563" spans="1:2" ht="15">
      <c r="A2563" s="79" t="s">
        <v>3289</v>
      </c>
      <c r="B2563" s="78" t="s">
        <v>8044</v>
      </c>
    </row>
    <row r="2564" spans="1:2" ht="15">
      <c r="A2564" s="79" t="s">
        <v>3290</v>
      </c>
      <c r="B2564" s="78" t="s">
        <v>8044</v>
      </c>
    </row>
    <row r="2565" spans="1:2" ht="15">
      <c r="A2565" s="79" t="s">
        <v>3291</v>
      </c>
      <c r="B2565" s="78" t="s">
        <v>8044</v>
      </c>
    </row>
    <row r="2566" spans="1:2" ht="15">
      <c r="A2566" s="79" t="s">
        <v>3292</v>
      </c>
      <c r="B2566" s="78" t="s">
        <v>8044</v>
      </c>
    </row>
    <row r="2567" spans="1:2" ht="15">
      <c r="A2567" s="79" t="s">
        <v>3293</v>
      </c>
      <c r="B2567" s="78" t="s">
        <v>8044</v>
      </c>
    </row>
    <row r="2568" spans="1:2" ht="15">
      <c r="A2568" s="79" t="s">
        <v>3294</v>
      </c>
      <c r="B2568" s="78" t="s">
        <v>8044</v>
      </c>
    </row>
    <row r="2569" spans="1:2" ht="15">
      <c r="A2569" s="79" t="s">
        <v>3295</v>
      </c>
      <c r="B2569" s="78" t="s">
        <v>8044</v>
      </c>
    </row>
    <row r="2570" spans="1:2" ht="15">
      <c r="A2570" s="79" t="s">
        <v>3296</v>
      </c>
      <c r="B2570" s="78" t="s">
        <v>8044</v>
      </c>
    </row>
    <row r="2571" spans="1:2" ht="15">
      <c r="A2571" s="79" t="s">
        <v>3297</v>
      </c>
      <c r="B2571" s="78" t="s">
        <v>8044</v>
      </c>
    </row>
    <row r="2572" spans="1:2" ht="15">
      <c r="A2572" s="79" t="s">
        <v>3298</v>
      </c>
      <c r="B2572" s="78" t="s">
        <v>8044</v>
      </c>
    </row>
    <row r="2573" spans="1:2" ht="15">
      <c r="A2573" s="79" t="s">
        <v>3299</v>
      </c>
      <c r="B2573" s="78" t="s">
        <v>8044</v>
      </c>
    </row>
    <row r="2574" spans="1:2" ht="15">
      <c r="A2574" s="79" t="s">
        <v>3300</v>
      </c>
      <c r="B2574" s="78" t="s">
        <v>8044</v>
      </c>
    </row>
    <row r="2575" spans="1:2" ht="15">
      <c r="A2575" s="79" t="s">
        <v>3301</v>
      </c>
      <c r="B2575" s="78" t="s">
        <v>8044</v>
      </c>
    </row>
    <row r="2576" spans="1:2" ht="15">
      <c r="A2576" s="79" t="s">
        <v>3302</v>
      </c>
      <c r="B2576" s="78" t="s">
        <v>8044</v>
      </c>
    </row>
    <row r="2577" spans="1:2" ht="15">
      <c r="A2577" s="79" t="s">
        <v>3303</v>
      </c>
      <c r="B2577" s="78" t="s">
        <v>8044</v>
      </c>
    </row>
    <row r="2578" spans="1:2" ht="15">
      <c r="A2578" s="79" t="s">
        <v>3304</v>
      </c>
      <c r="B2578" s="78" t="s">
        <v>8044</v>
      </c>
    </row>
    <row r="2579" spans="1:2" ht="15">
      <c r="A2579" s="79" t="s">
        <v>3305</v>
      </c>
      <c r="B2579" s="78" t="s">
        <v>8044</v>
      </c>
    </row>
    <row r="2580" spans="1:2" ht="15">
      <c r="A2580" s="79" t="s">
        <v>3306</v>
      </c>
      <c r="B2580" s="78" t="s">
        <v>8044</v>
      </c>
    </row>
    <row r="2581" spans="1:2" ht="15">
      <c r="A2581" s="79" t="s">
        <v>3307</v>
      </c>
      <c r="B2581" s="78" t="s">
        <v>8044</v>
      </c>
    </row>
    <row r="2582" spans="1:2" ht="15">
      <c r="A2582" s="79" t="s">
        <v>3308</v>
      </c>
      <c r="B2582" s="78" t="s">
        <v>8044</v>
      </c>
    </row>
    <row r="2583" spans="1:2" ht="15">
      <c r="A2583" s="79" t="s">
        <v>3309</v>
      </c>
      <c r="B2583" s="78" t="s">
        <v>8044</v>
      </c>
    </row>
    <row r="2584" spans="1:2" ht="15">
      <c r="A2584" s="79" t="s">
        <v>3310</v>
      </c>
      <c r="B2584" s="78" t="s">
        <v>8044</v>
      </c>
    </row>
    <row r="2585" spans="1:2" ht="15">
      <c r="A2585" s="79" t="s">
        <v>3311</v>
      </c>
      <c r="B2585" s="78" t="s">
        <v>8044</v>
      </c>
    </row>
    <row r="2586" spans="1:2" ht="15">
      <c r="A2586" s="79" t="s">
        <v>3312</v>
      </c>
      <c r="B2586" s="78" t="s">
        <v>8044</v>
      </c>
    </row>
    <row r="2587" spans="1:2" ht="15">
      <c r="A2587" s="79" t="s">
        <v>3313</v>
      </c>
      <c r="B2587" s="78" t="s">
        <v>8044</v>
      </c>
    </row>
    <row r="2588" spans="1:2" ht="15">
      <c r="A2588" s="79" t="s">
        <v>3314</v>
      </c>
      <c r="B2588" s="78" t="s">
        <v>8044</v>
      </c>
    </row>
    <row r="2589" spans="1:2" ht="15">
      <c r="A2589" s="79" t="s">
        <v>3315</v>
      </c>
      <c r="B2589" s="78" t="s">
        <v>8044</v>
      </c>
    </row>
    <row r="2590" spans="1:2" ht="15">
      <c r="A2590" s="79" t="s">
        <v>3316</v>
      </c>
      <c r="B2590" s="78" t="s">
        <v>8044</v>
      </c>
    </row>
    <row r="2591" spans="1:2" ht="15">
      <c r="A2591" s="79" t="s">
        <v>3317</v>
      </c>
      <c r="B2591" s="78" t="s">
        <v>8044</v>
      </c>
    </row>
    <row r="2592" spans="1:2" ht="15">
      <c r="A2592" s="79" t="s">
        <v>3318</v>
      </c>
      <c r="B2592" s="78" t="s">
        <v>8044</v>
      </c>
    </row>
    <row r="2593" spans="1:2" ht="15">
      <c r="A2593" s="79" t="s">
        <v>3319</v>
      </c>
      <c r="B2593" s="78" t="s">
        <v>8044</v>
      </c>
    </row>
    <row r="2594" spans="1:2" ht="15">
      <c r="A2594" s="79" t="s">
        <v>3320</v>
      </c>
      <c r="B2594" s="78" t="s">
        <v>8044</v>
      </c>
    </row>
    <row r="2595" spans="1:2" ht="15">
      <c r="A2595" s="79" t="s">
        <v>3321</v>
      </c>
      <c r="B2595" s="78" t="s">
        <v>8044</v>
      </c>
    </row>
    <row r="2596" spans="1:2" ht="15">
      <c r="A2596" s="79" t="s">
        <v>3322</v>
      </c>
      <c r="B2596" s="78" t="s">
        <v>8044</v>
      </c>
    </row>
    <row r="2597" spans="1:2" ht="15">
      <c r="A2597" s="79" t="s">
        <v>3323</v>
      </c>
      <c r="B2597" s="78" t="s">
        <v>8044</v>
      </c>
    </row>
    <row r="2598" spans="1:2" ht="15">
      <c r="A2598" s="79" t="s">
        <v>3324</v>
      </c>
      <c r="B2598" s="78" t="s">
        <v>8044</v>
      </c>
    </row>
    <row r="2599" spans="1:2" ht="15">
      <c r="A2599" s="79" t="s">
        <v>3325</v>
      </c>
      <c r="B2599" s="78" t="s">
        <v>8044</v>
      </c>
    </row>
    <row r="2600" spans="1:2" ht="15">
      <c r="A2600" s="79" t="s">
        <v>3326</v>
      </c>
      <c r="B2600" s="78" t="s">
        <v>8044</v>
      </c>
    </row>
    <row r="2601" spans="1:2" ht="15">
      <c r="A2601" s="79" t="s">
        <v>3327</v>
      </c>
      <c r="B2601" s="78" t="s">
        <v>8044</v>
      </c>
    </row>
    <row r="2602" spans="1:2" ht="15">
      <c r="A2602" s="79" t="s">
        <v>3328</v>
      </c>
      <c r="B2602" s="78" t="s">
        <v>8044</v>
      </c>
    </row>
    <row r="2603" spans="1:2" ht="15">
      <c r="A2603" s="79" t="s">
        <v>3329</v>
      </c>
      <c r="B2603" s="78" t="s">
        <v>8044</v>
      </c>
    </row>
    <row r="2604" spans="1:2" ht="15">
      <c r="A2604" s="79" t="s">
        <v>3330</v>
      </c>
      <c r="B2604" s="78" t="s">
        <v>8044</v>
      </c>
    </row>
    <row r="2605" spans="1:2" ht="15">
      <c r="A2605" s="79" t="s">
        <v>3331</v>
      </c>
      <c r="B2605" s="78" t="s">
        <v>8044</v>
      </c>
    </row>
    <row r="2606" spans="1:2" ht="15">
      <c r="A2606" s="79" t="s">
        <v>3332</v>
      </c>
      <c r="B2606" s="78" t="s">
        <v>8044</v>
      </c>
    </row>
    <row r="2607" spans="1:2" ht="15">
      <c r="A2607" s="79" t="s">
        <v>3333</v>
      </c>
      <c r="B2607" s="78" t="s">
        <v>8044</v>
      </c>
    </row>
    <row r="2608" spans="1:2" ht="15">
      <c r="A2608" s="79" t="s">
        <v>3334</v>
      </c>
      <c r="B2608" s="78" t="s">
        <v>8044</v>
      </c>
    </row>
    <row r="2609" spans="1:2" ht="15">
      <c r="A2609" s="79" t="s">
        <v>3335</v>
      </c>
      <c r="B2609" s="78" t="s">
        <v>8044</v>
      </c>
    </row>
    <row r="2610" spans="1:2" ht="15">
      <c r="A2610" s="79" t="s">
        <v>3336</v>
      </c>
      <c r="B2610" s="78" t="s">
        <v>8044</v>
      </c>
    </row>
    <row r="2611" spans="1:2" ht="15">
      <c r="A2611" s="79" t="s">
        <v>3337</v>
      </c>
      <c r="B2611" s="78" t="s">
        <v>8044</v>
      </c>
    </row>
    <row r="2612" spans="1:2" ht="15">
      <c r="A2612" s="79" t="s">
        <v>3338</v>
      </c>
      <c r="B2612" s="78" t="s">
        <v>8044</v>
      </c>
    </row>
    <row r="2613" spans="1:2" ht="15">
      <c r="A2613" s="79" t="s">
        <v>3339</v>
      </c>
      <c r="B2613" s="78" t="s">
        <v>8044</v>
      </c>
    </row>
    <row r="2614" spans="1:2" ht="15">
      <c r="A2614" s="79" t="s">
        <v>3340</v>
      </c>
      <c r="B2614" s="78" t="s">
        <v>8044</v>
      </c>
    </row>
    <row r="2615" spans="1:2" ht="15">
      <c r="A2615" s="79" t="s">
        <v>3341</v>
      </c>
      <c r="B2615" s="78" t="s">
        <v>8044</v>
      </c>
    </row>
    <row r="2616" spans="1:2" ht="15">
      <c r="A2616" s="79" t="s">
        <v>3342</v>
      </c>
      <c r="B2616" s="78" t="s">
        <v>8044</v>
      </c>
    </row>
    <row r="2617" spans="1:2" ht="15">
      <c r="A2617" s="79" t="s">
        <v>3343</v>
      </c>
      <c r="B2617" s="78" t="s">
        <v>8044</v>
      </c>
    </row>
    <row r="2618" spans="1:2" ht="15">
      <c r="A2618" s="79" t="s">
        <v>3344</v>
      </c>
      <c r="B2618" s="78" t="s">
        <v>8044</v>
      </c>
    </row>
    <row r="2619" spans="1:2" ht="15">
      <c r="A2619" s="79" t="s">
        <v>3345</v>
      </c>
      <c r="B2619" s="78" t="s">
        <v>8044</v>
      </c>
    </row>
    <row r="2620" spans="1:2" ht="15">
      <c r="A2620" s="79" t="s">
        <v>3346</v>
      </c>
      <c r="B2620" s="78" t="s">
        <v>8044</v>
      </c>
    </row>
    <row r="2621" spans="1:2" ht="15">
      <c r="A2621" s="79" t="s">
        <v>3347</v>
      </c>
      <c r="B2621" s="78" t="s">
        <v>8044</v>
      </c>
    </row>
    <row r="2622" spans="1:2" ht="15">
      <c r="A2622" s="79" t="s">
        <v>3348</v>
      </c>
      <c r="B2622" s="78" t="s">
        <v>8044</v>
      </c>
    </row>
    <row r="2623" spans="1:2" ht="15">
      <c r="A2623" s="79" t="s">
        <v>3349</v>
      </c>
      <c r="B2623" s="78" t="s">
        <v>8044</v>
      </c>
    </row>
    <row r="2624" spans="1:2" ht="15">
      <c r="A2624" s="79" t="s">
        <v>3350</v>
      </c>
      <c r="B2624" s="78" t="s">
        <v>8044</v>
      </c>
    </row>
    <row r="2625" spans="1:2" ht="15">
      <c r="A2625" s="79" t="s">
        <v>3351</v>
      </c>
      <c r="B2625" s="78" t="s">
        <v>8044</v>
      </c>
    </row>
    <row r="2626" spans="1:2" ht="15">
      <c r="A2626" s="79" t="s">
        <v>3352</v>
      </c>
      <c r="B2626" s="78" t="s">
        <v>8044</v>
      </c>
    </row>
    <row r="2627" spans="1:2" ht="15">
      <c r="A2627" s="79" t="s">
        <v>3353</v>
      </c>
      <c r="B2627" s="78" t="s">
        <v>8044</v>
      </c>
    </row>
    <row r="2628" spans="1:2" ht="15">
      <c r="A2628" s="79" t="s">
        <v>3354</v>
      </c>
      <c r="B2628" s="78" t="s">
        <v>8044</v>
      </c>
    </row>
    <row r="2629" spans="1:2" ht="15">
      <c r="A2629" s="79" t="s">
        <v>3355</v>
      </c>
      <c r="B2629" s="78" t="s">
        <v>8044</v>
      </c>
    </row>
    <row r="2630" spans="1:2" ht="15">
      <c r="A2630" s="79" t="s">
        <v>3356</v>
      </c>
      <c r="B2630" s="78" t="s">
        <v>8044</v>
      </c>
    </row>
    <row r="2631" spans="1:2" ht="15">
      <c r="A2631" s="79" t="s">
        <v>3357</v>
      </c>
      <c r="B2631" s="78" t="s">
        <v>8044</v>
      </c>
    </row>
    <row r="2632" spans="1:2" ht="15">
      <c r="A2632" s="79" t="s">
        <v>3358</v>
      </c>
      <c r="B2632" s="78" t="s">
        <v>8044</v>
      </c>
    </row>
    <row r="2633" spans="1:2" ht="15">
      <c r="A2633" s="79" t="s">
        <v>3359</v>
      </c>
      <c r="B2633" s="78" t="s">
        <v>8044</v>
      </c>
    </row>
    <row r="2634" spans="1:2" ht="15">
      <c r="A2634" s="79" t="s">
        <v>3360</v>
      </c>
      <c r="B2634" s="78" t="s">
        <v>8044</v>
      </c>
    </row>
    <row r="2635" spans="1:2" ht="15">
      <c r="A2635" s="79" t="s">
        <v>3361</v>
      </c>
      <c r="B2635" s="78" t="s">
        <v>8044</v>
      </c>
    </row>
    <row r="2636" spans="1:2" ht="15">
      <c r="A2636" s="79" t="s">
        <v>3362</v>
      </c>
      <c r="B2636" s="78" t="s">
        <v>8044</v>
      </c>
    </row>
    <row r="2637" spans="1:2" ht="15">
      <c r="A2637" s="79" t="s">
        <v>3363</v>
      </c>
      <c r="B2637" s="78" t="s">
        <v>8044</v>
      </c>
    </row>
    <row r="2638" spans="1:2" ht="15">
      <c r="A2638" s="79" t="s">
        <v>3364</v>
      </c>
      <c r="B2638" s="78" t="s">
        <v>8044</v>
      </c>
    </row>
    <row r="2639" spans="1:2" ht="15">
      <c r="A2639" s="79" t="s">
        <v>3365</v>
      </c>
      <c r="B2639" s="78" t="s">
        <v>8044</v>
      </c>
    </row>
    <row r="2640" spans="1:2" ht="15">
      <c r="A2640" s="79" t="s">
        <v>3366</v>
      </c>
      <c r="B2640" s="78" t="s">
        <v>8044</v>
      </c>
    </row>
    <row r="2641" spans="1:2" ht="15">
      <c r="A2641" s="79" t="s">
        <v>3367</v>
      </c>
      <c r="B2641" s="78" t="s">
        <v>8044</v>
      </c>
    </row>
    <row r="2642" spans="1:2" ht="15">
      <c r="A2642" s="79" t="s">
        <v>3368</v>
      </c>
      <c r="B2642" s="78" t="s">
        <v>8044</v>
      </c>
    </row>
    <row r="2643" spans="1:2" ht="15">
      <c r="A2643" s="79" t="s">
        <v>3369</v>
      </c>
      <c r="B2643" s="78" t="s">
        <v>8044</v>
      </c>
    </row>
    <row r="2644" spans="1:2" ht="15">
      <c r="A2644" s="79" t="s">
        <v>3370</v>
      </c>
      <c r="B2644" s="78" t="s">
        <v>8044</v>
      </c>
    </row>
    <row r="2645" spans="1:2" ht="15">
      <c r="A2645" s="79" t="s">
        <v>3371</v>
      </c>
      <c r="B2645" s="78" t="s">
        <v>8044</v>
      </c>
    </row>
    <row r="2646" spans="1:2" ht="15">
      <c r="A2646" s="79" t="s">
        <v>3372</v>
      </c>
      <c r="B2646" s="78" t="s">
        <v>8044</v>
      </c>
    </row>
    <row r="2647" spans="1:2" ht="15">
      <c r="A2647" s="79" t="s">
        <v>3373</v>
      </c>
      <c r="B2647" s="78" t="s">
        <v>8044</v>
      </c>
    </row>
    <row r="2648" spans="1:2" ht="15">
      <c r="A2648" s="79" t="s">
        <v>3374</v>
      </c>
      <c r="B2648" s="78" t="s">
        <v>8044</v>
      </c>
    </row>
    <row r="2649" spans="1:2" ht="15">
      <c r="A2649" s="79" t="s">
        <v>3375</v>
      </c>
      <c r="B2649" s="78" t="s">
        <v>8044</v>
      </c>
    </row>
    <row r="2650" spans="1:2" ht="15">
      <c r="A2650" s="79" t="s">
        <v>3376</v>
      </c>
      <c r="B2650" s="78" t="s">
        <v>8044</v>
      </c>
    </row>
    <row r="2651" spans="1:2" ht="15">
      <c r="A2651" s="79" t="s">
        <v>3377</v>
      </c>
      <c r="B2651" s="78" t="s">
        <v>8044</v>
      </c>
    </row>
    <row r="2652" spans="1:2" ht="15">
      <c r="A2652" s="79" t="s">
        <v>3378</v>
      </c>
      <c r="B2652" s="78" t="s">
        <v>8044</v>
      </c>
    </row>
    <row r="2653" spans="1:2" ht="15">
      <c r="A2653" s="79" t="s">
        <v>3379</v>
      </c>
      <c r="B2653" s="78" t="s">
        <v>8044</v>
      </c>
    </row>
    <row r="2654" spans="1:2" ht="15">
      <c r="A2654" s="79" t="s">
        <v>3380</v>
      </c>
      <c r="B2654" s="78" t="s">
        <v>8044</v>
      </c>
    </row>
    <row r="2655" spans="1:2" ht="15">
      <c r="A2655" s="79" t="s">
        <v>3381</v>
      </c>
      <c r="B2655" s="78" t="s">
        <v>8044</v>
      </c>
    </row>
    <row r="2656" spans="1:2" ht="15">
      <c r="A2656" s="79" t="s">
        <v>3382</v>
      </c>
      <c r="B2656" s="78" t="s">
        <v>8044</v>
      </c>
    </row>
    <row r="2657" spans="1:2" ht="15">
      <c r="A2657" s="79" t="s">
        <v>3383</v>
      </c>
      <c r="B2657" s="78" t="s">
        <v>8044</v>
      </c>
    </row>
    <row r="2658" spans="1:2" ht="15">
      <c r="A2658" s="79" t="s">
        <v>3384</v>
      </c>
      <c r="B2658" s="78" t="s">
        <v>8044</v>
      </c>
    </row>
    <row r="2659" spans="1:2" ht="15">
      <c r="A2659" s="79" t="s">
        <v>3385</v>
      </c>
      <c r="B2659" s="78" t="s">
        <v>8044</v>
      </c>
    </row>
    <row r="2660" spans="1:2" ht="15">
      <c r="A2660" s="79" t="s">
        <v>3386</v>
      </c>
      <c r="B2660" s="78" t="s">
        <v>8044</v>
      </c>
    </row>
    <row r="2661" spans="1:2" ht="15">
      <c r="A2661" s="79" t="s">
        <v>3387</v>
      </c>
      <c r="B2661" s="78" t="s">
        <v>8044</v>
      </c>
    </row>
    <row r="2662" spans="1:2" ht="15">
      <c r="A2662" s="79" t="s">
        <v>3388</v>
      </c>
      <c r="B2662" s="78" t="s">
        <v>8044</v>
      </c>
    </row>
    <row r="2663" spans="1:2" ht="15">
      <c r="A2663" s="79" t="s">
        <v>3389</v>
      </c>
      <c r="B2663" s="78" t="s">
        <v>8044</v>
      </c>
    </row>
    <row r="2664" spans="1:2" ht="15">
      <c r="A2664" s="79" t="s">
        <v>3390</v>
      </c>
      <c r="B2664" s="78" t="s">
        <v>8044</v>
      </c>
    </row>
    <row r="2665" spans="1:2" ht="15">
      <c r="A2665" s="79" t="s">
        <v>3391</v>
      </c>
      <c r="B2665" s="78" t="s">
        <v>8044</v>
      </c>
    </row>
    <row r="2666" spans="1:2" ht="15">
      <c r="A2666" s="79" t="s">
        <v>3392</v>
      </c>
      <c r="B2666" s="78" t="s">
        <v>8044</v>
      </c>
    </row>
    <row r="2667" spans="1:2" ht="15">
      <c r="A2667" s="79" t="s">
        <v>3393</v>
      </c>
      <c r="B2667" s="78" t="s">
        <v>8044</v>
      </c>
    </row>
    <row r="2668" spans="1:2" ht="15">
      <c r="A2668" s="79" t="s">
        <v>3394</v>
      </c>
      <c r="B2668" s="78" t="s">
        <v>8044</v>
      </c>
    </row>
    <row r="2669" spans="1:2" ht="15">
      <c r="A2669" s="79" t="s">
        <v>3395</v>
      </c>
      <c r="B2669" s="78" t="s">
        <v>8044</v>
      </c>
    </row>
    <row r="2670" spans="1:2" ht="15">
      <c r="A2670" s="79" t="s">
        <v>3396</v>
      </c>
      <c r="B2670" s="78" t="s">
        <v>8044</v>
      </c>
    </row>
    <row r="2671" spans="1:2" ht="15">
      <c r="A2671" s="79" t="s">
        <v>3397</v>
      </c>
      <c r="B2671" s="78" t="s">
        <v>8044</v>
      </c>
    </row>
    <row r="2672" spans="1:2" ht="15">
      <c r="A2672" s="79" t="s">
        <v>3398</v>
      </c>
      <c r="B2672" s="78" t="s">
        <v>8044</v>
      </c>
    </row>
    <row r="2673" spans="1:2" ht="15">
      <c r="A2673" s="79" t="s">
        <v>3399</v>
      </c>
      <c r="B2673" s="78" t="s">
        <v>8044</v>
      </c>
    </row>
    <row r="2674" spans="1:2" ht="15">
      <c r="A2674" s="79" t="s">
        <v>3400</v>
      </c>
      <c r="B2674" s="78" t="s">
        <v>8044</v>
      </c>
    </row>
    <row r="2675" spans="1:2" ht="15">
      <c r="A2675" s="79" t="s">
        <v>3401</v>
      </c>
      <c r="B2675" s="78" t="s">
        <v>8044</v>
      </c>
    </row>
    <row r="2676" spans="1:2" ht="15">
      <c r="A2676" s="79" t="s">
        <v>3402</v>
      </c>
      <c r="B2676" s="78" t="s">
        <v>8044</v>
      </c>
    </row>
    <row r="2677" spans="1:2" ht="15">
      <c r="A2677" s="79" t="s">
        <v>3403</v>
      </c>
      <c r="B2677" s="78" t="s">
        <v>8044</v>
      </c>
    </row>
    <row r="2678" spans="1:2" ht="15">
      <c r="A2678" s="79" t="s">
        <v>3404</v>
      </c>
      <c r="B2678" s="78" t="s">
        <v>8044</v>
      </c>
    </row>
    <row r="2679" spans="1:2" ht="15">
      <c r="A2679" s="79" t="s">
        <v>3405</v>
      </c>
      <c r="B2679" s="78" t="s">
        <v>8044</v>
      </c>
    </row>
    <row r="2680" spans="1:2" ht="15">
      <c r="A2680" s="79" t="s">
        <v>3406</v>
      </c>
      <c r="B2680" s="78" t="s">
        <v>8044</v>
      </c>
    </row>
    <row r="2681" spans="1:2" ht="15">
      <c r="A2681" s="79" t="s">
        <v>3407</v>
      </c>
      <c r="B2681" s="78" t="s">
        <v>8044</v>
      </c>
    </row>
    <row r="2682" spans="1:2" ht="15">
      <c r="A2682" s="79" t="s">
        <v>3408</v>
      </c>
      <c r="B2682" s="78" t="s">
        <v>8044</v>
      </c>
    </row>
    <row r="2683" spans="1:2" ht="15">
      <c r="A2683" s="79" t="s">
        <v>3409</v>
      </c>
      <c r="B2683" s="78" t="s">
        <v>8044</v>
      </c>
    </row>
    <row r="2684" spans="1:2" ht="15">
      <c r="A2684" s="79" t="s">
        <v>3410</v>
      </c>
      <c r="B2684" s="78" t="s">
        <v>8044</v>
      </c>
    </row>
    <row r="2685" spans="1:2" ht="15">
      <c r="A2685" s="79" t="s">
        <v>3411</v>
      </c>
      <c r="B2685" s="78" t="s">
        <v>8044</v>
      </c>
    </row>
    <row r="2686" spans="1:2" ht="15">
      <c r="A2686" s="79" t="s">
        <v>3412</v>
      </c>
      <c r="B2686" s="78" t="s">
        <v>8044</v>
      </c>
    </row>
    <row r="2687" spans="1:2" ht="15">
      <c r="A2687" s="79" t="s">
        <v>3413</v>
      </c>
      <c r="B2687" s="78" t="s">
        <v>8044</v>
      </c>
    </row>
    <row r="2688" spans="1:2" ht="15">
      <c r="A2688" s="79" t="s">
        <v>3414</v>
      </c>
      <c r="B2688" s="78" t="s">
        <v>8044</v>
      </c>
    </row>
    <row r="2689" spans="1:2" ht="15">
      <c r="A2689" s="79" t="s">
        <v>3415</v>
      </c>
      <c r="B2689" s="78" t="s">
        <v>8044</v>
      </c>
    </row>
    <row r="2690" spans="1:2" ht="15">
      <c r="A2690" s="79" t="s">
        <v>3416</v>
      </c>
      <c r="B2690" s="78" t="s">
        <v>8044</v>
      </c>
    </row>
    <row r="2691" spans="1:2" ht="15">
      <c r="A2691" s="79" t="s">
        <v>3417</v>
      </c>
      <c r="B2691" s="78" t="s">
        <v>8044</v>
      </c>
    </row>
    <row r="2692" spans="1:2" ht="15">
      <c r="A2692" s="79" t="s">
        <v>3418</v>
      </c>
      <c r="B2692" s="78" t="s">
        <v>8044</v>
      </c>
    </row>
    <row r="2693" spans="1:2" ht="15">
      <c r="A2693" s="79" t="s">
        <v>3419</v>
      </c>
      <c r="B2693" s="78" t="s">
        <v>8044</v>
      </c>
    </row>
    <row r="2694" spans="1:2" ht="15">
      <c r="A2694" s="79" t="s">
        <v>3420</v>
      </c>
      <c r="B2694" s="78" t="s">
        <v>8044</v>
      </c>
    </row>
    <row r="2695" spans="1:2" ht="15">
      <c r="A2695" s="79" t="s">
        <v>3421</v>
      </c>
      <c r="B2695" s="78" t="s">
        <v>8044</v>
      </c>
    </row>
    <row r="2696" spans="1:2" ht="15">
      <c r="A2696" s="79" t="s">
        <v>3422</v>
      </c>
      <c r="B2696" s="78" t="s">
        <v>8044</v>
      </c>
    </row>
    <row r="2697" spans="1:2" ht="15">
      <c r="A2697" s="79" t="s">
        <v>3423</v>
      </c>
      <c r="B2697" s="78" t="s">
        <v>8044</v>
      </c>
    </row>
    <row r="2698" spans="1:2" ht="15">
      <c r="A2698" s="79" t="s">
        <v>3424</v>
      </c>
      <c r="B2698" s="78" t="s">
        <v>8044</v>
      </c>
    </row>
    <row r="2699" spans="1:2" ht="15">
      <c r="A2699" s="79" t="s">
        <v>3425</v>
      </c>
      <c r="B2699" s="78" t="s">
        <v>8044</v>
      </c>
    </row>
    <row r="2700" spans="1:2" ht="15">
      <c r="A2700" s="79" t="s">
        <v>3426</v>
      </c>
      <c r="B2700" s="78" t="s">
        <v>8044</v>
      </c>
    </row>
    <row r="2701" spans="1:2" ht="15">
      <c r="A2701" s="79" t="s">
        <v>3427</v>
      </c>
      <c r="B2701" s="78" t="s">
        <v>8044</v>
      </c>
    </row>
    <row r="2702" spans="1:2" ht="15">
      <c r="A2702" s="79" t="s">
        <v>3428</v>
      </c>
      <c r="B2702" s="78" t="s">
        <v>8044</v>
      </c>
    </row>
    <row r="2703" spans="1:2" ht="15">
      <c r="A2703" s="79" t="s">
        <v>3429</v>
      </c>
      <c r="B2703" s="78" t="s">
        <v>8044</v>
      </c>
    </row>
    <row r="2704" spans="1:2" ht="15">
      <c r="A2704" s="79" t="s">
        <v>3430</v>
      </c>
      <c r="B2704" s="78" t="s">
        <v>8044</v>
      </c>
    </row>
    <row r="2705" spans="1:2" ht="15">
      <c r="A2705" s="79" t="s">
        <v>3431</v>
      </c>
      <c r="B2705" s="78" t="s">
        <v>8044</v>
      </c>
    </row>
    <row r="2706" spans="1:2" ht="15">
      <c r="A2706" s="79" t="s">
        <v>3432</v>
      </c>
      <c r="B2706" s="78" t="s">
        <v>8044</v>
      </c>
    </row>
    <row r="2707" spans="1:2" ht="15">
      <c r="A2707" s="79" t="s">
        <v>3433</v>
      </c>
      <c r="B2707" s="78" t="s">
        <v>8044</v>
      </c>
    </row>
    <row r="2708" spans="1:2" ht="15">
      <c r="A2708" s="79" t="s">
        <v>3434</v>
      </c>
      <c r="B2708" s="78" t="s">
        <v>8044</v>
      </c>
    </row>
    <row r="2709" spans="1:2" ht="15">
      <c r="A2709" s="79" t="s">
        <v>3435</v>
      </c>
      <c r="B2709" s="78" t="s">
        <v>8044</v>
      </c>
    </row>
    <row r="2710" spans="1:2" ht="15">
      <c r="A2710" s="79" t="s">
        <v>3436</v>
      </c>
      <c r="B2710" s="78" t="s">
        <v>8044</v>
      </c>
    </row>
    <row r="2711" spans="1:2" ht="15">
      <c r="A2711" s="79" t="s">
        <v>3437</v>
      </c>
      <c r="B2711" s="78" t="s">
        <v>8044</v>
      </c>
    </row>
    <row r="2712" spans="1:2" ht="15">
      <c r="A2712" s="79" t="s">
        <v>3438</v>
      </c>
      <c r="B2712" s="78" t="s">
        <v>8044</v>
      </c>
    </row>
    <row r="2713" spans="1:2" ht="15">
      <c r="A2713" s="79" t="s">
        <v>3439</v>
      </c>
      <c r="B2713" s="78" t="s">
        <v>8044</v>
      </c>
    </row>
    <row r="2714" spans="1:2" ht="15">
      <c r="A2714" s="79" t="s">
        <v>3440</v>
      </c>
      <c r="B2714" s="78" t="s">
        <v>8044</v>
      </c>
    </row>
    <row r="2715" spans="1:2" ht="15">
      <c r="A2715" s="79" t="s">
        <v>3441</v>
      </c>
      <c r="B2715" s="78" t="s">
        <v>8044</v>
      </c>
    </row>
    <row r="2716" spans="1:2" ht="15">
      <c r="A2716" s="79" t="s">
        <v>3442</v>
      </c>
      <c r="B2716" s="78" t="s">
        <v>8044</v>
      </c>
    </row>
    <row r="2717" spans="1:2" ht="15">
      <c r="A2717" s="79" t="s">
        <v>3443</v>
      </c>
      <c r="B2717" s="78" t="s">
        <v>8044</v>
      </c>
    </row>
    <row r="2718" spans="1:2" ht="15">
      <c r="A2718" s="79" t="s">
        <v>3444</v>
      </c>
      <c r="B2718" s="78" t="s">
        <v>8044</v>
      </c>
    </row>
    <row r="2719" spans="1:2" ht="15">
      <c r="A2719" s="79" t="s">
        <v>3445</v>
      </c>
      <c r="B2719" s="78" t="s">
        <v>8044</v>
      </c>
    </row>
    <row r="2720" spans="1:2" ht="15">
      <c r="A2720" s="79" t="s">
        <v>3446</v>
      </c>
      <c r="B2720" s="78" t="s">
        <v>8044</v>
      </c>
    </row>
    <row r="2721" spans="1:2" ht="15">
      <c r="A2721" s="79" t="s">
        <v>3447</v>
      </c>
      <c r="B2721" s="78" t="s">
        <v>8044</v>
      </c>
    </row>
    <row r="2722" spans="1:2" ht="15">
      <c r="A2722" s="79" t="s">
        <v>3448</v>
      </c>
      <c r="B2722" s="78" t="s">
        <v>8044</v>
      </c>
    </row>
    <row r="2723" spans="1:2" ht="15">
      <c r="A2723" s="79" t="s">
        <v>3449</v>
      </c>
      <c r="B2723" s="78" t="s">
        <v>8044</v>
      </c>
    </row>
    <row r="2724" spans="1:2" ht="15">
      <c r="A2724" s="79" t="s">
        <v>3450</v>
      </c>
      <c r="B2724" s="78" t="s">
        <v>8044</v>
      </c>
    </row>
    <row r="2725" spans="1:2" ht="15">
      <c r="A2725" s="79" t="s">
        <v>3451</v>
      </c>
      <c r="B2725" s="78" t="s">
        <v>8044</v>
      </c>
    </row>
    <row r="2726" spans="1:2" ht="15">
      <c r="A2726" s="79" t="s">
        <v>3452</v>
      </c>
      <c r="B2726" s="78" t="s">
        <v>8044</v>
      </c>
    </row>
    <row r="2727" spans="1:2" ht="15">
      <c r="A2727" s="79" t="s">
        <v>3453</v>
      </c>
      <c r="B2727" s="78" t="s">
        <v>8044</v>
      </c>
    </row>
    <row r="2728" spans="1:2" ht="15">
      <c r="A2728" s="79" t="s">
        <v>3454</v>
      </c>
      <c r="B2728" s="78" t="s">
        <v>8044</v>
      </c>
    </row>
    <row r="2729" spans="1:2" ht="15">
      <c r="A2729" s="79" t="s">
        <v>3455</v>
      </c>
      <c r="B2729" s="78" t="s">
        <v>8044</v>
      </c>
    </row>
    <row r="2730" spans="1:2" ht="15">
      <c r="A2730" s="79" t="s">
        <v>3456</v>
      </c>
      <c r="B2730" s="78" t="s">
        <v>8044</v>
      </c>
    </row>
    <row r="2731" spans="1:2" ht="15">
      <c r="A2731" s="79" t="s">
        <v>3457</v>
      </c>
      <c r="B2731" s="78" t="s">
        <v>8044</v>
      </c>
    </row>
    <row r="2732" spans="1:2" ht="15">
      <c r="A2732" s="79" t="s">
        <v>3458</v>
      </c>
      <c r="B2732" s="78" t="s">
        <v>8044</v>
      </c>
    </row>
    <row r="2733" spans="1:2" ht="15">
      <c r="A2733" s="79" t="s">
        <v>3459</v>
      </c>
      <c r="B2733" s="78" t="s">
        <v>8044</v>
      </c>
    </row>
    <row r="2734" spans="1:2" ht="15">
      <c r="A2734" s="79" t="s">
        <v>3460</v>
      </c>
      <c r="B2734" s="78" t="s">
        <v>8044</v>
      </c>
    </row>
    <row r="2735" spans="1:2" ht="15">
      <c r="A2735" s="79" t="s">
        <v>3461</v>
      </c>
      <c r="B2735" s="78" t="s">
        <v>8044</v>
      </c>
    </row>
    <row r="2736" spans="1:2" ht="15">
      <c r="A2736" s="79" t="s">
        <v>3462</v>
      </c>
      <c r="B2736" s="78" t="s">
        <v>8044</v>
      </c>
    </row>
    <row r="2737" spans="1:2" ht="15">
      <c r="A2737" s="79" t="s">
        <v>3463</v>
      </c>
      <c r="B2737" s="78" t="s">
        <v>8044</v>
      </c>
    </row>
    <row r="2738" spans="1:2" ht="15">
      <c r="A2738" s="79" t="s">
        <v>3464</v>
      </c>
      <c r="B2738" s="78" t="s">
        <v>8044</v>
      </c>
    </row>
    <row r="2739" spans="1:2" ht="15">
      <c r="A2739" s="79" t="s">
        <v>3465</v>
      </c>
      <c r="B2739" s="78" t="s">
        <v>8044</v>
      </c>
    </row>
    <row r="2740" spans="1:2" ht="15">
      <c r="A2740" s="79" t="s">
        <v>3466</v>
      </c>
      <c r="B2740" s="78" t="s">
        <v>8044</v>
      </c>
    </row>
    <row r="2741" spans="1:2" ht="15">
      <c r="A2741" s="79" t="s">
        <v>3467</v>
      </c>
      <c r="B2741" s="78" t="s">
        <v>8044</v>
      </c>
    </row>
    <row r="2742" spans="1:2" ht="15">
      <c r="A2742" s="79" t="s">
        <v>3468</v>
      </c>
      <c r="B2742" s="78" t="s">
        <v>8044</v>
      </c>
    </row>
    <row r="2743" spans="1:2" ht="15">
      <c r="A2743" s="79" t="s">
        <v>3469</v>
      </c>
      <c r="B2743" s="78" t="s">
        <v>8044</v>
      </c>
    </row>
    <row r="2744" spans="1:2" ht="15">
      <c r="A2744" s="79" t="s">
        <v>3470</v>
      </c>
      <c r="B2744" s="78" t="s">
        <v>8044</v>
      </c>
    </row>
    <row r="2745" spans="1:2" ht="15">
      <c r="A2745" s="79" t="s">
        <v>3471</v>
      </c>
      <c r="B2745" s="78" t="s">
        <v>8044</v>
      </c>
    </row>
    <row r="2746" spans="1:2" ht="15">
      <c r="A2746" s="79" t="s">
        <v>3472</v>
      </c>
      <c r="B2746" s="78" t="s">
        <v>8044</v>
      </c>
    </row>
    <row r="2747" spans="1:2" ht="15">
      <c r="A2747" s="79" t="s">
        <v>3473</v>
      </c>
      <c r="B2747" s="78" t="s">
        <v>8044</v>
      </c>
    </row>
    <row r="2748" spans="1:2" ht="15">
      <c r="A2748" s="79" t="s">
        <v>3474</v>
      </c>
      <c r="B2748" s="78" t="s">
        <v>8044</v>
      </c>
    </row>
    <row r="2749" spans="1:2" ht="15">
      <c r="A2749" s="79" t="s">
        <v>3475</v>
      </c>
      <c r="B2749" s="78" t="s">
        <v>8044</v>
      </c>
    </row>
    <row r="2750" spans="1:2" ht="15">
      <c r="A2750" s="79" t="s">
        <v>3476</v>
      </c>
      <c r="B2750" s="78" t="s">
        <v>8044</v>
      </c>
    </row>
    <row r="2751" spans="1:2" ht="15">
      <c r="A2751" s="79" t="s">
        <v>3477</v>
      </c>
      <c r="B2751" s="78" t="s">
        <v>8044</v>
      </c>
    </row>
    <row r="2752" spans="1:2" ht="15">
      <c r="A2752" s="79" t="s">
        <v>3478</v>
      </c>
      <c r="B2752" s="78" t="s">
        <v>8044</v>
      </c>
    </row>
    <row r="2753" spans="1:2" ht="15">
      <c r="A2753" s="79" t="s">
        <v>3479</v>
      </c>
      <c r="B2753" s="78" t="s">
        <v>8044</v>
      </c>
    </row>
    <row r="2754" spans="1:2" ht="15">
      <c r="A2754" s="79" t="s">
        <v>3480</v>
      </c>
      <c r="B2754" s="78" t="s">
        <v>8044</v>
      </c>
    </row>
    <row r="2755" spans="1:2" ht="15">
      <c r="A2755" s="79" t="s">
        <v>3481</v>
      </c>
      <c r="B2755" s="78" t="s">
        <v>8044</v>
      </c>
    </row>
    <row r="2756" spans="1:2" ht="15">
      <c r="A2756" s="79" t="s">
        <v>3482</v>
      </c>
      <c r="B2756" s="78" t="s">
        <v>8044</v>
      </c>
    </row>
    <row r="2757" spans="1:2" ht="15">
      <c r="A2757" s="79" t="s">
        <v>3483</v>
      </c>
      <c r="B2757" s="78" t="s">
        <v>8044</v>
      </c>
    </row>
    <row r="2758" spans="1:2" ht="15">
      <c r="A2758" s="79" t="s">
        <v>3484</v>
      </c>
      <c r="B2758" s="78" t="s">
        <v>8044</v>
      </c>
    </row>
    <row r="2759" spans="1:2" ht="15">
      <c r="A2759" s="79" t="s">
        <v>3485</v>
      </c>
      <c r="B2759" s="78" t="s">
        <v>8044</v>
      </c>
    </row>
    <row r="2760" spans="1:2" ht="15">
      <c r="A2760" s="79" t="s">
        <v>3486</v>
      </c>
      <c r="B2760" s="78" t="s">
        <v>8044</v>
      </c>
    </row>
    <row r="2761" spans="1:2" ht="15">
      <c r="A2761" s="79" t="s">
        <v>3487</v>
      </c>
      <c r="B2761" s="78" t="s">
        <v>8044</v>
      </c>
    </row>
    <row r="2762" spans="1:2" ht="15">
      <c r="A2762" s="79" t="s">
        <v>3488</v>
      </c>
      <c r="B2762" s="78" t="s">
        <v>8044</v>
      </c>
    </row>
    <row r="2763" spans="1:2" ht="15">
      <c r="A2763" s="79" t="s">
        <v>3489</v>
      </c>
      <c r="B2763" s="78" t="s">
        <v>8044</v>
      </c>
    </row>
    <row r="2764" spans="1:2" ht="15">
      <c r="A2764" s="79" t="s">
        <v>3490</v>
      </c>
      <c r="B2764" s="78" t="s">
        <v>8044</v>
      </c>
    </row>
    <row r="2765" spans="1:2" ht="15">
      <c r="A2765" s="79" t="s">
        <v>3491</v>
      </c>
      <c r="B2765" s="78" t="s">
        <v>8044</v>
      </c>
    </row>
    <row r="2766" spans="1:2" ht="15">
      <c r="A2766" s="79" t="s">
        <v>3492</v>
      </c>
      <c r="B2766" s="78" t="s">
        <v>8044</v>
      </c>
    </row>
    <row r="2767" spans="1:2" ht="15">
      <c r="A2767" s="79" t="s">
        <v>3493</v>
      </c>
      <c r="B2767" s="78" t="s">
        <v>8044</v>
      </c>
    </row>
    <row r="2768" spans="1:2" ht="15">
      <c r="A2768" s="79" t="s">
        <v>3494</v>
      </c>
      <c r="B2768" s="78" t="s">
        <v>8044</v>
      </c>
    </row>
    <row r="2769" spans="1:2" ht="15">
      <c r="A2769" s="79" t="s">
        <v>3495</v>
      </c>
      <c r="B2769" s="78" t="s">
        <v>8044</v>
      </c>
    </row>
    <row r="2770" spans="1:2" ht="15">
      <c r="A2770" s="79" t="s">
        <v>3496</v>
      </c>
      <c r="B2770" s="78" t="s">
        <v>8044</v>
      </c>
    </row>
    <row r="2771" spans="1:2" ht="15">
      <c r="A2771" s="79" t="s">
        <v>3497</v>
      </c>
      <c r="B2771" s="78" t="s">
        <v>8044</v>
      </c>
    </row>
    <row r="2772" spans="1:2" ht="15">
      <c r="A2772" s="79" t="s">
        <v>3498</v>
      </c>
      <c r="B2772" s="78" t="s">
        <v>8044</v>
      </c>
    </row>
    <row r="2773" spans="1:2" ht="15">
      <c r="A2773" s="79" t="s">
        <v>3499</v>
      </c>
      <c r="B2773" s="78" t="s">
        <v>8044</v>
      </c>
    </row>
    <row r="2774" spans="1:2" ht="15">
      <c r="A2774" s="79" t="s">
        <v>3500</v>
      </c>
      <c r="B2774" s="78" t="s">
        <v>8044</v>
      </c>
    </row>
    <row r="2775" spans="1:2" ht="15">
      <c r="A2775" s="79" t="s">
        <v>3501</v>
      </c>
      <c r="B2775" s="78" t="s">
        <v>8044</v>
      </c>
    </row>
    <row r="2776" spans="1:2" ht="15">
      <c r="A2776" s="79" t="s">
        <v>3502</v>
      </c>
      <c r="B2776" s="78" t="s">
        <v>8044</v>
      </c>
    </row>
    <row r="2777" spans="1:2" ht="15">
      <c r="A2777" s="79" t="s">
        <v>3503</v>
      </c>
      <c r="B2777" s="78" t="s">
        <v>8044</v>
      </c>
    </row>
    <row r="2778" spans="1:2" ht="15">
      <c r="A2778" s="79" t="s">
        <v>3504</v>
      </c>
      <c r="B2778" s="78" t="s">
        <v>8044</v>
      </c>
    </row>
    <row r="2779" spans="1:2" ht="15">
      <c r="A2779" s="79" t="s">
        <v>3505</v>
      </c>
      <c r="B2779" s="78" t="s">
        <v>8044</v>
      </c>
    </row>
    <row r="2780" spans="1:2" ht="15">
      <c r="A2780" s="79" t="s">
        <v>3506</v>
      </c>
      <c r="B2780" s="78" t="s">
        <v>8044</v>
      </c>
    </row>
    <row r="2781" spans="1:2" ht="15">
      <c r="A2781" s="79" t="s">
        <v>3507</v>
      </c>
      <c r="B2781" s="78" t="s">
        <v>8044</v>
      </c>
    </row>
    <row r="2782" spans="1:2" ht="15">
      <c r="A2782" s="79" t="s">
        <v>3508</v>
      </c>
      <c r="B2782" s="78" t="s">
        <v>8044</v>
      </c>
    </row>
    <row r="2783" spans="1:2" ht="15">
      <c r="A2783" s="79" t="s">
        <v>3509</v>
      </c>
      <c r="B2783" s="78" t="s">
        <v>8044</v>
      </c>
    </row>
    <row r="2784" spans="1:2" ht="15">
      <c r="A2784" s="79" t="s">
        <v>3510</v>
      </c>
      <c r="B2784" s="78" t="s">
        <v>8044</v>
      </c>
    </row>
    <row r="2785" spans="1:2" ht="15">
      <c r="A2785" s="79" t="s">
        <v>3511</v>
      </c>
      <c r="B2785" s="78" t="s">
        <v>8044</v>
      </c>
    </row>
    <row r="2786" spans="1:2" ht="15">
      <c r="A2786" s="79" t="s">
        <v>3512</v>
      </c>
      <c r="B2786" s="78" t="s">
        <v>8044</v>
      </c>
    </row>
    <row r="2787" spans="1:2" ht="15">
      <c r="A2787" s="79" t="s">
        <v>3513</v>
      </c>
      <c r="B2787" s="78" t="s">
        <v>8044</v>
      </c>
    </row>
    <row r="2788" spans="1:2" ht="15">
      <c r="A2788" s="79" t="s">
        <v>3514</v>
      </c>
      <c r="B2788" s="78" t="s">
        <v>8044</v>
      </c>
    </row>
    <row r="2789" spans="1:2" ht="15">
      <c r="A2789" s="79" t="s">
        <v>3515</v>
      </c>
      <c r="B2789" s="78" t="s">
        <v>8044</v>
      </c>
    </row>
    <row r="2790" spans="1:2" ht="15">
      <c r="A2790" s="79" t="s">
        <v>3516</v>
      </c>
      <c r="B2790" s="78" t="s">
        <v>8044</v>
      </c>
    </row>
    <row r="2791" spans="1:2" ht="15">
      <c r="A2791" s="79" t="s">
        <v>3517</v>
      </c>
      <c r="B2791" s="78" t="s">
        <v>8044</v>
      </c>
    </row>
    <row r="2792" spans="1:2" ht="15">
      <c r="A2792" s="79" t="s">
        <v>3518</v>
      </c>
      <c r="B2792" s="78" t="s">
        <v>8044</v>
      </c>
    </row>
    <row r="2793" spans="1:2" ht="15">
      <c r="A2793" s="79" t="s">
        <v>3519</v>
      </c>
      <c r="B2793" s="78" t="s">
        <v>8044</v>
      </c>
    </row>
    <row r="2794" spans="1:2" ht="15">
      <c r="A2794" s="79" t="s">
        <v>3520</v>
      </c>
      <c r="B2794" s="78" t="s">
        <v>8044</v>
      </c>
    </row>
    <row r="2795" spans="1:2" ht="15">
      <c r="A2795" s="79" t="s">
        <v>3521</v>
      </c>
      <c r="B2795" s="78" t="s">
        <v>8044</v>
      </c>
    </row>
    <row r="2796" spans="1:2" ht="15">
      <c r="A2796" s="79" t="s">
        <v>3522</v>
      </c>
      <c r="B2796" s="78" t="s">
        <v>8044</v>
      </c>
    </row>
    <row r="2797" spans="1:2" ht="15">
      <c r="A2797" s="79" t="s">
        <v>3523</v>
      </c>
      <c r="B2797" s="78" t="s">
        <v>8044</v>
      </c>
    </row>
    <row r="2798" spans="1:2" ht="15">
      <c r="A2798" s="79" t="s">
        <v>3524</v>
      </c>
      <c r="B2798" s="78" t="s">
        <v>8044</v>
      </c>
    </row>
    <row r="2799" spans="1:2" ht="15">
      <c r="A2799" s="79" t="s">
        <v>3525</v>
      </c>
      <c r="B2799" s="78" t="s">
        <v>8044</v>
      </c>
    </row>
    <row r="2800" spans="1:2" ht="15">
      <c r="A2800" s="79" t="s">
        <v>3526</v>
      </c>
      <c r="B2800" s="78" t="s">
        <v>8044</v>
      </c>
    </row>
    <row r="2801" spans="1:2" ht="15">
      <c r="A2801" s="79" t="s">
        <v>3527</v>
      </c>
      <c r="B2801" s="78" t="s">
        <v>8044</v>
      </c>
    </row>
    <row r="2802" spans="1:2" ht="15">
      <c r="A2802" s="79" t="s">
        <v>3528</v>
      </c>
      <c r="B2802" s="78" t="s">
        <v>8044</v>
      </c>
    </row>
    <row r="2803" spans="1:2" ht="15">
      <c r="A2803" s="79" t="s">
        <v>3529</v>
      </c>
      <c r="B2803" s="78" t="s">
        <v>8044</v>
      </c>
    </row>
    <row r="2804" spans="1:2" ht="15">
      <c r="A2804" s="79" t="s">
        <v>3530</v>
      </c>
      <c r="B2804" s="78" t="s">
        <v>8044</v>
      </c>
    </row>
    <row r="2805" spans="1:2" ht="15">
      <c r="A2805" s="79" t="s">
        <v>3531</v>
      </c>
      <c r="B2805" s="78" t="s">
        <v>8044</v>
      </c>
    </row>
    <row r="2806" spans="1:2" ht="15">
      <c r="A2806" s="79" t="s">
        <v>3532</v>
      </c>
      <c r="B2806" s="78" t="s">
        <v>8044</v>
      </c>
    </row>
    <row r="2807" spans="1:2" ht="15">
      <c r="A2807" s="79" t="s">
        <v>3533</v>
      </c>
      <c r="B2807" s="78" t="s">
        <v>8044</v>
      </c>
    </row>
    <row r="2808" spans="1:2" ht="15">
      <c r="A2808" s="79" t="s">
        <v>3534</v>
      </c>
      <c r="B2808" s="78" t="s">
        <v>8044</v>
      </c>
    </row>
    <row r="2809" spans="1:2" ht="15">
      <c r="A2809" s="79" t="s">
        <v>3535</v>
      </c>
      <c r="B2809" s="78" t="s">
        <v>8044</v>
      </c>
    </row>
    <row r="2810" spans="1:2" ht="15">
      <c r="A2810" s="79" t="s">
        <v>3536</v>
      </c>
      <c r="B2810" s="78" t="s">
        <v>8044</v>
      </c>
    </row>
    <row r="2811" spans="1:2" ht="15">
      <c r="A2811" s="79" t="s">
        <v>3537</v>
      </c>
      <c r="B2811" s="78" t="s">
        <v>8044</v>
      </c>
    </row>
    <row r="2812" spans="1:2" ht="15">
      <c r="A2812" s="79" t="s">
        <v>3538</v>
      </c>
      <c r="B2812" s="78" t="s">
        <v>8044</v>
      </c>
    </row>
    <row r="2813" spans="1:2" ht="15">
      <c r="A2813" s="79" t="s">
        <v>3539</v>
      </c>
      <c r="B2813" s="78" t="s">
        <v>8044</v>
      </c>
    </row>
    <row r="2814" spans="1:2" ht="15">
      <c r="A2814" s="79" t="s">
        <v>3540</v>
      </c>
      <c r="B2814" s="78" t="s">
        <v>8044</v>
      </c>
    </row>
    <row r="2815" spans="1:2" ht="15">
      <c r="A2815" s="79" t="s">
        <v>3541</v>
      </c>
      <c r="B2815" s="78" t="s">
        <v>8044</v>
      </c>
    </row>
    <row r="2816" spans="1:2" ht="15">
      <c r="A2816" s="79" t="s">
        <v>3542</v>
      </c>
      <c r="B2816" s="78" t="s">
        <v>8044</v>
      </c>
    </row>
    <row r="2817" spans="1:2" ht="15">
      <c r="A2817" s="79" t="s">
        <v>3543</v>
      </c>
      <c r="B2817" s="78" t="s">
        <v>8044</v>
      </c>
    </row>
    <row r="2818" spans="1:2" ht="15">
      <c r="A2818" s="79" t="s">
        <v>3544</v>
      </c>
      <c r="B2818" s="78" t="s">
        <v>8044</v>
      </c>
    </row>
    <row r="2819" spans="1:2" ht="15">
      <c r="A2819" s="79" t="s">
        <v>3545</v>
      </c>
      <c r="B2819" s="78" t="s">
        <v>8044</v>
      </c>
    </row>
    <row r="2820" spans="1:2" ht="15">
      <c r="A2820" s="79" t="s">
        <v>3546</v>
      </c>
      <c r="B2820" s="78" t="s">
        <v>8044</v>
      </c>
    </row>
    <row r="2821" spans="1:2" ht="15">
      <c r="A2821" s="79" t="s">
        <v>3547</v>
      </c>
      <c r="B2821" s="78" t="s">
        <v>8044</v>
      </c>
    </row>
    <row r="2822" spans="1:2" ht="15">
      <c r="A2822" s="79" t="s">
        <v>3548</v>
      </c>
      <c r="B2822" s="78" t="s">
        <v>8044</v>
      </c>
    </row>
    <row r="2823" spans="1:2" ht="15">
      <c r="A2823" s="79" t="s">
        <v>3549</v>
      </c>
      <c r="B2823" s="78" t="s">
        <v>8044</v>
      </c>
    </row>
    <row r="2824" spans="1:2" ht="15">
      <c r="A2824" s="79" t="s">
        <v>3550</v>
      </c>
      <c r="B2824" s="78" t="s">
        <v>8044</v>
      </c>
    </row>
    <row r="2825" spans="1:2" ht="15">
      <c r="A2825" s="79" t="s">
        <v>3551</v>
      </c>
      <c r="B2825" s="78" t="s">
        <v>8044</v>
      </c>
    </row>
    <row r="2826" spans="1:2" ht="15">
      <c r="A2826" s="79" t="s">
        <v>3552</v>
      </c>
      <c r="B2826" s="78" t="s">
        <v>8044</v>
      </c>
    </row>
    <row r="2827" spans="1:2" ht="15">
      <c r="A2827" s="79" t="s">
        <v>3553</v>
      </c>
      <c r="B2827" s="78" t="s">
        <v>8044</v>
      </c>
    </row>
    <row r="2828" spans="1:2" ht="15">
      <c r="A2828" s="79" t="s">
        <v>3554</v>
      </c>
      <c r="B2828" s="78" t="s">
        <v>8044</v>
      </c>
    </row>
    <row r="2829" spans="1:2" ht="15">
      <c r="A2829" s="79" t="s">
        <v>3555</v>
      </c>
      <c r="B2829" s="78" t="s">
        <v>8044</v>
      </c>
    </row>
    <row r="2830" spans="1:2" ht="15">
      <c r="A2830" s="79" t="s">
        <v>3556</v>
      </c>
      <c r="B2830" s="78" t="s">
        <v>8044</v>
      </c>
    </row>
    <row r="2831" spans="1:2" ht="15">
      <c r="A2831" s="79" t="s">
        <v>3557</v>
      </c>
      <c r="B2831" s="78" t="s">
        <v>8044</v>
      </c>
    </row>
    <row r="2832" spans="1:2" ht="15">
      <c r="A2832" s="79" t="s">
        <v>3558</v>
      </c>
      <c r="B2832" s="78" t="s">
        <v>8044</v>
      </c>
    </row>
    <row r="2833" spans="1:2" ht="15">
      <c r="A2833" s="79" t="s">
        <v>3559</v>
      </c>
      <c r="B2833" s="78" t="s">
        <v>8044</v>
      </c>
    </row>
    <row r="2834" spans="1:2" ht="15">
      <c r="A2834" s="79" t="s">
        <v>3560</v>
      </c>
      <c r="B2834" s="78" t="s">
        <v>8044</v>
      </c>
    </row>
    <row r="2835" spans="1:2" ht="15">
      <c r="A2835" s="79" t="s">
        <v>3561</v>
      </c>
      <c r="B2835" s="78" t="s">
        <v>8044</v>
      </c>
    </row>
    <row r="2836" spans="1:2" ht="15">
      <c r="A2836" s="79" t="s">
        <v>3562</v>
      </c>
      <c r="B2836" s="78" t="s">
        <v>8044</v>
      </c>
    </row>
    <row r="2837" spans="1:2" ht="15">
      <c r="A2837" s="79" t="s">
        <v>3563</v>
      </c>
      <c r="B2837" s="78" t="s">
        <v>8044</v>
      </c>
    </row>
    <row r="2838" spans="1:2" ht="15">
      <c r="A2838" s="79" t="s">
        <v>3564</v>
      </c>
      <c r="B2838" s="78" t="s">
        <v>8044</v>
      </c>
    </row>
    <row r="2839" spans="1:2" ht="15">
      <c r="A2839" s="79" t="s">
        <v>3565</v>
      </c>
      <c r="B2839" s="78" t="s">
        <v>8044</v>
      </c>
    </row>
    <row r="2840" spans="1:2" ht="15">
      <c r="A2840" s="79" t="s">
        <v>3566</v>
      </c>
      <c r="B2840" s="78" t="s">
        <v>8044</v>
      </c>
    </row>
    <row r="2841" spans="1:2" ht="15">
      <c r="A2841" s="79" t="s">
        <v>3567</v>
      </c>
      <c r="B2841" s="78" t="s">
        <v>8044</v>
      </c>
    </row>
    <row r="2842" spans="1:2" ht="15">
      <c r="A2842" s="79" t="s">
        <v>3568</v>
      </c>
      <c r="B2842" s="78" t="s">
        <v>8044</v>
      </c>
    </row>
    <row r="2843" spans="1:2" ht="15">
      <c r="A2843" s="79" t="s">
        <v>3569</v>
      </c>
      <c r="B2843" s="78" t="s">
        <v>8044</v>
      </c>
    </row>
    <row r="2844" spans="1:2" ht="15">
      <c r="A2844" s="79" t="s">
        <v>3570</v>
      </c>
      <c r="B2844" s="78" t="s">
        <v>8044</v>
      </c>
    </row>
    <row r="2845" spans="1:2" ht="15">
      <c r="A2845" s="79" t="s">
        <v>3571</v>
      </c>
      <c r="B2845" s="78" t="s">
        <v>8044</v>
      </c>
    </row>
    <row r="2846" spans="1:2" ht="15">
      <c r="A2846" s="79" t="s">
        <v>3572</v>
      </c>
      <c r="B2846" s="78" t="s">
        <v>8044</v>
      </c>
    </row>
    <row r="2847" spans="1:2" ht="15">
      <c r="A2847" s="79" t="s">
        <v>3573</v>
      </c>
      <c r="B2847" s="78" t="s">
        <v>8044</v>
      </c>
    </row>
    <row r="2848" spans="1:2" ht="15">
      <c r="A2848" s="79" t="s">
        <v>3574</v>
      </c>
      <c r="B2848" s="78" t="s">
        <v>8044</v>
      </c>
    </row>
    <row r="2849" spans="1:2" ht="15">
      <c r="A2849" s="79" t="s">
        <v>3575</v>
      </c>
      <c r="B2849" s="78" t="s">
        <v>8044</v>
      </c>
    </row>
    <row r="2850" spans="1:2" ht="15">
      <c r="A2850" s="79" t="s">
        <v>3576</v>
      </c>
      <c r="B2850" s="78" t="s">
        <v>8044</v>
      </c>
    </row>
    <row r="2851" spans="1:2" ht="15">
      <c r="A2851" s="79" t="s">
        <v>3577</v>
      </c>
      <c r="B2851" s="78" t="s">
        <v>8044</v>
      </c>
    </row>
    <row r="2852" spans="1:2" ht="15">
      <c r="A2852" s="79" t="s">
        <v>3578</v>
      </c>
      <c r="B2852" s="78" t="s">
        <v>8044</v>
      </c>
    </row>
    <row r="2853" spans="1:2" ht="15">
      <c r="A2853" s="79" t="s">
        <v>3579</v>
      </c>
      <c r="B2853" s="78" t="s">
        <v>8044</v>
      </c>
    </row>
    <row r="2854" spans="1:2" ht="15">
      <c r="A2854" s="79" t="s">
        <v>3580</v>
      </c>
      <c r="B2854" s="78" t="s">
        <v>8044</v>
      </c>
    </row>
    <row r="2855" spans="1:2" ht="15">
      <c r="A2855" s="79" t="s">
        <v>3581</v>
      </c>
      <c r="B2855" s="78" t="s">
        <v>8044</v>
      </c>
    </row>
    <row r="2856" spans="1:2" ht="15">
      <c r="A2856" s="79" t="s">
        <v>3582</v>
      </c>
      <c r="B2856" s="78" t="s">
        <v>8044</v>
      </c>
    </row>
    <row r="2857" spans="1:2" ht="15">
      <c r="A2857" s="79" t="s">
        <v>3583</v>
      </c>
      <c r="B2857" s="78" t="s">
        <v>8044</v>
      </c>
    </row>
    <row r="2858" spans="1:2" ht="15">
      <c r="A2858" s="79" t="s">
        <v>3584</v>
      </c>
      <c r="B2858" s="78" t="s">
        <v>8044</v>
      </c>
    </row>
    <row r="2859" spans="1:2" ht="15">
      <c r="A2859" s="79" t="s">
        <v>3585</v>
      </c>
      <c r="B2859" s="78" t="s">
        <v>8044</v>
      </c>
    </row>
    <row r="2860" spans="1:2" ht="15">
      <c r="A2860" s="79" t="s">
        <v>3586</v>
      </c>
      <c r="B2860" s="78" t="s">
        <v>8044</v>
      </c>
    </row>
    <row r="2861" spans="1:2" ht="15">
      <c r="A2861" s="79" t="s">
        <v>3587</v>
      </c>
      <c r="B2861" s="78" t="s">
        <v>8044</v>
      </c>
    </row>
    <row r="2862" spans="1:2" ht="15">
      <c r="A2862" s="79" t="s">
        <v>3588</v>
      </c>
      <c r="B2862" s="78" t="s">
        <v>8044</v>
      </c>
    </row>
    <row r="2863" spans="1:2" ht="15">
      <c r="A2863" s="79" t="s">
        <v>3589</v>
      </c>
      <c r="B2863" s="78" t="s">
        <v>8044</v>
      </c>
    </row>
    <row r="2864" spans="1:2" ht="15">
      <c r="A2864" s="79" t="s">
        <v>3590</v>
      </c>
      <c r="B2864" s="78" t="s">
        <v>8044</v>
      </c>
    </row>
    <row r="2865" spans="1:2" ht="15">
      <c r="A2865" s="79" t="s">
        <v>3591</v>
      </c>
      <c r="B2865" s="78" t="s">
        <v>8044</v>
      </c>
    </row>
    <row r="2866" spans="1:2" ht="15">
      <c r="A2866" s="79" t="s">
        <v>3592</v>
      </c>
      <c r="B2866" s="78" t="s">
        <v>8044</v>
      </c>
    </row>
    <row r="2867" spans="1:2" ht="15">
      <c r="A2867" s="79" t="s">
        <v>3593</v>
      </c>
      <c r="B2867" s="78" t="s">
        <v>8044</v>
      </c>
    </row>
    <row r="2868" spans="1:2" ht="15">
      <c r="A2868" s="79" t="s">
        <v>3594</v>
      </c>
      <c r="B2868" s="78" t="s">
        <v>8044</v>
      </c>
    </row>
    <row r="2869" spans="1:2" ht="15">
      <c r="A2869" s="79" t="s">
        <v>3595</v>
      </c>
      <c r="B2869" s="78" t="s">
        <v>8044</v>
      </c>
    </row>
    <row r="2870" spans="1:2" ht="15">
      <c r="A2870" s="79" t="s">
        <v>3596</v>
      </c>
      <c r="B2870" s="78" t="s">
        <v>8044</v>
      </c>
    </row>
    <row r="2871" spans="1:2" ht="15">
      <c r="A2871" s="79" t="s">
        <v>3597</v>
      </c>
      <c r="B2871" s="78" t="s">
        <v>8044</v>
      </c>
    </row>
    <row r="2872" spans="1:2" ht="15">
      <c r="A2872" s="79" t="s">
        <v>3598</v>
      </c>
      <c r="B2872" s="78" t="s">
        <v>8044</v>
      </c>
    </row>
    <row r="2873" spans="1:2" ht="15">
      <c r="A2873" s="79" t="s">
        <v>3599</v>
      </c>
      <c r="B2873" s="78" t="s">
        <v>8044</v>
      </c>
    </row>
    <row r="2874" spans="1:2" ht="15">
      <c r="A2874" s="79" t="s">
        <v>3600</v>
      </c>
      <c r="B2874" s="78" t="s">
        <v>8044</v>
      </c>
    </row>
    <row r="2875" spans="1:2" ht="15">
      <c r="A2875" s="79" t="s">
        <v>3601</v>
      </c>
      <c r="B2875" s="78" t="s">
        <v>8044</v>
      </c>
    </row>
    <row r="2876" spans="1:2" ht="15">
      <c r="A2876" s="79" t="s">
        <v>3602</v>
      </c>
      <c r="B2876" s="78" t="s">
        <v>8044</v>
      </c>
    </row>
    <row r="2877" spans="1:2" ht="15">
      <c r="A2877" s="79" t="s">
        <v>3603</v>
      </c>
      <c r="B2877" s="78" t="s">
        <v>8044</v>
      </c>
    </row>
    <row r="2878" spans="1:2" ht="15">
      <c r="A2878" s="79" t="s">
        <v>3604</v>
      </c>
      <c r="B2878" s="78" t="s">
        <v>8044</v>
      </c>
    </row>
    <row r="2879" spans="1:2" ht="15">
      <c r="A2879" s="79" t="s">
        <v>3605</v>
      </c>
      <c r="B2879" s="78" t="s">
        <v>8044</v>
      </c>
    </row>
    <row r="2880" spans="1:2" ht="15">
      <c r="A2880" s="79" t="s">
        <v>3606</v>
      </c>
      <c r="B2880" s="78" t="s">
        <v>8044</v>
      </c>
    </row>
    <row r="2881" spans="1:2" ht="15">
      <c r="A2881" s="79" t="s">
        <v>3607</v>
      </c>
      <c r="B2881" s="78" t="s">
        <v>8044</v>
      </c>
    </row>
    <row r="2882" spans="1:2" ht="15">
      <c r="A2882" s="79" t="s">
        <v>3608</v>
      </c>
      <c r="B2882" s="78" t="s">
        <v>8044</v>
      </c>
    </row>
    <row r="2883" spans="1:2" ht="15">
      <c r="A2883" s="79" t="s">
        <v>3609</v>
      </c>
      <c r="B2883" s="78" t="s">
        <v>8044</v>
      </c>
    </row>
    <row r="2884" spans="1:2" ht="15">
      <c r="A2884" s="79" t="s">
        <v>3610</v>
      </c>
      <c r="B2884" s="78" t="s">
        <v>8044</v>
      </c>
    </row>
    <row r="2885" spans="1:2" ht="15">
      <c r="A2885" s="79" t="s">
        <v>3611</v>
      </c>
      <c r="B2885" s="78" t="s">
        <v>8044</v>
      </c>
    </row>
    <row r="2886" spans="1:2" ht="15">
      <c r="A2886" s="79" t="s">
        <v>3612</v>
      </c>
      <c r="B2886" s="78" t="s">
        <v>8044</v>
      </c>
    </row>
    <row r="2887" spans="1:2" ht="15">
      <c r="A2887" s="79" t="s">
        <v>3613</v>
      </c>
      <c r="B2887" s="78" t="s">
        <v>8044</v>
      </c>
    </row>
    <row r="2888" spans="1:2" ht="15">
      <c r="A2888" s="79" t="s">
        <v>3614</v>
      </c>
      <c r="B2888" s="78" t="s">
        <v>8044</v>
      </c>
    </row>
    <row r="2889" spans="1:2" ht="15">
      <c r="A2889" s="79" t="s">
        <v>3615</v>
      </c>
      <c r="B2889" s="78" t="s">
        <v>8044</v>
      </c>
    </row>
    <row r="2890" spans="1:2" ht="15">
      <c r="A2890" s="79" t="s">
        <v>3616</v>
      </c>
      <c r="B2890" s="78" t="s">
        <v>8044</v>
      </c>
    </row>
    <row r="2891" spans="1:2" ht="15">
      <c r="A2891" s="79" t="s">
        <v>3617</v>
      </c>
      <c r="B2891" s="78" t="s">
        <v>8044</v>
      </c>
    </row>
    <row r="2892" spans="1:2" ht="15">
      <c r="A2892" s="79" t="s">
        <v>3618</v>
      </c>
      <c r="B2892" s="78" t="s">
        <v>8044</v>
      </c>
    </row>
    <row r="2893" spans="1:2" ht="15">
      <c r="A2893" s="79" t="s">
        <v>3619</v>
      </c>
      <c r="B2893" s="78" t="s">
        <v>8044</v>
      </c>
    </row>
    <row r="2894" spans="1:2" ht="15">
      <c r="A2894" s="79" t="s">
        <v>3620</v>
      </c>
      <c r="B2894" s="78" t="s">
        <v>8044</v>
      </c>
    </row>
    <row r="2895" spans="1:2" ht="15">
      <c r="A2895" s="79" t="s">
        <v>3621</v>
      </c>
      <c r="B2895" s="78" t="s">
        <v>8044</v>
      </c>
    </row>
    <row r="2896" spans="1:2" ht="15">
      <c r="A2896" s="79" t="s">
        <v>3622</v>
      </c>
      <c r="B2896" s="78" t="s">
        <v>8044</v>
      </c>
    </row>
    <row r="2897" spans="1:2" ht="15">
      <c r="A2897" s="79" t="s">
        <v>3623</v>
      </c>
      <c r="B2897" s="78" t="s">
        <v>8044</v>
      </c>
    </row>
    <row r="2898" spans="1:2" ht="15">
      <c r="A2898" s="79" t="s">
        <v>3624</v>
      </c>
      <c r="B2898" s="78" t="s">
        <v>8044</v>
      </c>
    </row>
    <row r="2899" spans="1:2" ht="15">
      <c r="A2899" s="79" t="s">
        <v>3625</v>
      </c>
      <c r="B2899" s="78" t="s">
        <v>8044</v>
      </c>
    </row>
    <row r="2900" spans="1:2" ht="15">
      <c r="A2900" s="79" t="s">
        <v>3626</v>
      </c>
      <c r="B2900" s="78" t="s">
        <v>8044</v>
      </c>
    </row>
    <row r="2901" spans="1:2" ht="15">
      <c r="A2901" s="79" t="s">
        <v>3627</v>
      </c>
      <c r="B2901" s="78" t="s">
        <v>8044</v>
      </c>
    </row>
    <row r="2902" spans="1:2" ht="15">
      <c r="A2902" s="79" t="s">
        <v>3628</v>
      </c>
      <c r="B2902" s="78" t="s">
        <v>8044</v>
      </c>
    </row>
    <row r="2903" spans="1:2" ht="15">
      <c r="A2903" s="79" t="s">
        <v>3629</v>
      </c>
      <c r="B2903" s="78" t="s">
        <v>8044</v>
      </c>
    </row>
    <row r="2904" spans="1:2" ht="15">
      <c r="A2904" s="79" t="s">
        <v>3630</v>
      </c>
      <c r="B2904" s="78" t="s">
        <v>8044</v>
      </c>
    </row>
    <row r="2905" spans="1:2" ht="15">
      <c r="A2905" s="79" t="s">
        <v>3631</v>
      </c>
      <c r="B2905" s="78" t="s">
        <v>8044</v>
      </c>
    </row>
    <row r="2906" spans="1:2" ht="15">
      <c r="A2906" s="79" t="s">
        <v>3632</v>
      </c>
      <c r="B2906" s="78" t="s">
        <v>8044</v>
      </c>
    </row>
    <row r="2907" spans="1:2" ht="15">
      <c r="A2907" s="79" t="s">
        <v>3633</v>
      </c>
      <c r="B2907" s="78" t="s">
        <v>8044</v>
      </c>
    </row>
    <row r="2908" spans="1:2" ht="15">
      <c r="A2908" s="79" t="s">
        <v>3634</v>
      </c>
      <c r="B2908" s="78" t="s">
        <v>8044</v>
      </c>
    </row>
    <row r="2909" spans="1:2" ht="15">
      <c r="A2909" s="79" t="s">
        <v>3635</v>
      </c>
      <c r="B2909" s="78" t="s">
        <v>8044</v>
      </c>
    </row>
    <row r="2910" spans="1:2" ht="15">
      <c r="A2910" s="79" t="s">
        <v>3636</v>
      </c>
      <c r="B2910" s="78" t="s">
        <v>8044</v>
      </c>
    </row>
    <row r="2911" spans="1:2" ht="15">
      <c r="A2911" s="79" t="s">
        <v>3637</v>
      </c>
      <c r="B2911" s="78" t="s">
        <v>8044</v>
      </c>
    </row>
    <row r="2912" spans="1:2" ht="15">
      <c r="A2912" s="79" t="s">
        <v>3638</v>
      </c>
      <c r="B2912" s="78" t="s">
        <v>8044</v>
      </c>
    </row>
    <row r="2913" spans="1:2" ht="15">
      <c r="A2913" s="79" t="s">
        <v>3639</v>
      </c>
      <c r="B2913" s="78" t="s">
        <v>8044</v>
      </c>
    </row>
    <row r="2914" spans="1:2" ht="15">
      <c r="A2914" s="79" t="s">
        <v>3640</v>
      </c>
      <c r="B2914" s="78" t="s">
        <v>8044</v>
      </c>
    </row>
    <row r="2915" spans="1:2" ht="15">
      <c r="A2915" s="79" t="s">
        <v>3641</v>
      </c>
      <c r="B2915" s="78" t="s">
        <v>8044</v>
      </c>
    </row>
    <row r="2916" spans="1:2" ht="15">
      <c r="A2916" s="79" t="s">
        <v>3642</v>
      </c>
      <c r="B2916" s="78" t="s">
        <v>8044</v>
      </c>
    </row>
    <row r="2917" spans="1:2" ht="15">
      <c r="A2917" s="79" t="s">
        <v>3643</v>
      </c>
      <c r="B2917" s="78" t="s">
        <v>8044</v>
      </c>
    </row>
    <row r="2918" spans="1:2" ht="15">
      <c r="A2918" s="79" t="s">
        <v>3644</v>
      </c>
      <c r="B2918" s="78" t="s">
        <v>8044</v>
      </c>
    </row>
    <row r="2919" spans="1:2" ht="15">
      <c r="A2919" s="79" t="s">
        <v>3645</v>
      </c>
      <c r="B2919" s="78" t="s">
        <v>8044</v>
      </c>
    </row>
    <row r="2920" spans="1:2" ht="15">
      <c r="A2920" s="79" t="s">
        <v>3646</v>
      </c>
      <c r="B2920" s="78" t="s">
        <v>8044</v>
      </c>
    </row>
    <row r="2921" spans="1:2" ht="15">
      <c r="A2921" s="79" t="s">
        <v>3647</v>
      </c>
      <c r="B2921" s="78" t="s">
        <v>8044</v>
      </c>
    </row>
    <row r="2922" spans="1:2" ht="15">
      <c r="A2922" s="79" t="s">
        <v>3648</v>
      </c>
      <c r="B2922" s="78" t="s">
        <v>8044</v>
      </c>
    </row>
    <row r="2923" spans="1:2" ht="15">
      <c r="A2923" s="79" t="s">
        <v>3649</v>
      </c>
      <c r="B2923" s="78" t="s">
        <v>8044</v>
      </c>
    </row>
    <row r="2924" spans="1:2" ht="15">
      <c r="A2924" s="79" t="s">
        <v>3650</v>
      </c>
      <c r="B2924" s="78" t="s">
        <v>8044</v>
      </c>
    </row>
    <row r="2925" spans="1:2" ht="15">
      <c r="A2925" s="79" t="s">
        <v>3651</v>
      </c>
      <c r="B2925" s="78" t="s">
        <v>8044</v>
      </c>
    </row>
    <row r="2926" spans="1:2" ht="15">
      <c r="A2926" s="79" t="s">
        <v>3652</v>
      </c>
      <c r="B2926" s="78" t="s">
        <v>8044</v>
      </c>
    </row>
    <row r="2927" spans="1:2" ht="15">
      <c r="A2927" s="79" t="s">
        <v>3653</v>
      </c>
      <c r="B2927" s="78" t="s">
        <v>8044</v>
      </c>
    </row>
    <row r="2928" spans="1:2" ht="15">
      <c r="A2928" s="79" t="s">
        <v>3654</v>
      </c>
      <c r="B2928" s="78" t="s">
        <v>8044</v>
      </c>
    </row>
    <row r="2929" spans="1:2" ht="15">
      <c r="A2929" s="79" t="s">
        <v>3655</v>
      </c>
      <c r="B2929" s="78" t="s">
        <v>8044</v>
      </c>
    </row>
    <row r="2930" spans="1:2" ht="15">
      <c r="A2930" s="79" t="s">
        <v>3656</v>
      </c>
      <c r="B2930" s="78" t="s">
        <v>8044</v>
      </c>
    </row>
    <row r="2931" spans="1:2" ht="15">
      <c r="A2931" s="79" t="s">
        <v>3657</v>
      </c>
      <c r="B2931" s="78" t="s">
        <v>8044</v>
      </c>
    </row>
    <row r="2932" spans="1:2" ht="15">
      <c r="A2932" s="79" t="s">
        <v>3658</v>
      </c>
      <c r="B2932" s="78" t="s">
        <v>8044</v>
      </c>
    </row>
    <row r="2933" spans="1:2" ht="15">
      <c r="A2933" s="79" t="s">
        <v>3659</v>
      </c>
      <c r="B2933" s="78" t="s">
        <v>8044</v>
      </c>
    </row>
    <row r="2934" spans="1:2" ht="15">
      <c r="A2934" s="79" t="s">
        <v>3660</v>
      </c>
      <c r="B2934" s="78" t="s">
        <v>8044</v>
      </c>
    </row>
    <row r="2935" spans="1:2" ht="15">
      <c r="A2935" s="79" t="s">
        <v>3661</v>
      </c>
      <c r="B2935" s="78" t="s">
        <v>8044</v>
      </c>
    </row>
    <row r="2936" spans="1:2" ht="15">
      <c r="A2936" s="79" t="s">
        <v>3662</v>
      </c>
      <c r="B2936" s="78" t="s">
        <v>8044</v>
      </c>
    </row>
    <row r="2937" spans="1:2" ht="15">
      <c r="A2937" s="79" t="s">
        <v>3663</v>
      </c>
      <c r="B2937" s="78" t="s">
        <v>8044</v>
      </c>
    </row>
    <row r="2938" spans="1:2" ht="15">
      <c r="A2938" s="79" t="s">
        <v>3664</v>
      </c>
      <c r="B2938" s="78" t="s">
        <v>8044</v>
      </c>
    </row>
    <row r="2939" spans="1:2" ht="15">
      <c r="A2939" s="79" t="s">
        <v>3665</v>
      </c>
      <c r="B2939" s="78" t="s">
        <v>8044</v>
      </c>
    </row>
    <row r="2940" spans="1:2" ht="15">
      <c r="A2940" s="79" t="s">
        <v>3666</v>
      </c>
      <c r="B2940" s="78" t="s">
        <v>8044</v>
      </c>
    </row>
    <row r="2941" spans="1:2" ht="15">
      <c r="A2941" s="79" t="s">
        <v>3667</v>
      </c>
      <c r="B2941" s="78" t="s">
        <v>8044</v>
      </c>
    </row>
    <row r="2942" spans="1:2" ht="15">
      <c r="A2942" s="79" t="s">
        <v>3668</v>
      </c>
      <c r="B2942" s="78" t="s">
        <v>8044</v>
      </c>
    </row>
    <row r="2943" spans="1:2" ht="15">
      <c r="A2943" s="79" t="s">
        <v>3669</v>
      </c>
      <c r="B2943" s="78" t="s">
        <v>8044</v>
      </c>
    </row>
    <row r="2944" spans="1:2" ht="15">
      <c r="A2944" s="79" t="s">
        <v>3670</v>
      </c>
      <c r="B2944" s="78" t="s">
        <v>8044</v>
      </c>
    </row>
    <row r="2945" spans="1:2" ht="15">
      <c r="A2945" s="79" t="s">
        <v>3671</v>
      </c>
      <c r="B2945" s="78" t="s">
        <v>8044</v>
      </c>
    </row>
    <row r="2946" spans="1:2" ht="15">
      <c r="A2946" s="79" t="s">
        <v>3672</v>
      </c>
      <c r="B2946" s="78" t="s">
        <v>8044</v>
      </c>
    </row>
    <row r="2947" spans="1:2" ht="15">
      <c r="A2947" s="79" t="s">
        <v>3673</v>
      </c>
      <c r="B2947" s="78" t="s">
        <v>8044</v>
      </c>
    </row>
    <row r="2948" spans="1:2" ht="15">
      <c r="A2948" s="79" t="s">
        <v>3674</v>
      </c>
      <c r="B2948" s="78" t="s">
        <v>8044</v>
      </c>
    </row>
    <row r="2949" spans="1:2" ht="15">
      <c r="A2949" s="79" t="s">
        <v>3675</v>
      </c>
      <c r="B2949" s="78" t="s">
        <v>8044</v>
      </c>
    </row>
    <row r="2950" spans="1:2" ht="15">
      <c r="A2950" s="79" t="s">
        <v>3676</v>
      </c>
      <c r="B2950" s="78" t="s">
        <v>8044</v>
      </c>
    </row>
    <row r="2951" spans="1:2" ht="15">
      <c r="A2951" s="79" t="s">
        <v>3677</v>
      </c>
      <c r="B2951" s="78" t="s">
        <v>8044</v>
      </c>
    </row>
    <row r="2952" spans="1:2" ht="15">
      <c r="A2952" s="79" t="s">
        <v>3678</v>
      </c>
      <c r="B2952" s="78" t="s">
        <v>8044</v>
      </c>
    </row>
    <row r="2953" spans="1:2" ht="15">
      <c r="A2953" s="79" t="s">
        <v>3679</v>
      </c>
      <c r="B2953" s="78" t="s">
        <v>8044</v>
      </c>
    </row>
    <row r="2954" spans="1:2" ht="15">
      <c r="A2954" s="79" t="s">
        <v>3680</v>
      </c>
      <c r="B2954" s="78" t="s">
        <v>8044</v>
      </c>
    </row>
    <row r="2955" spans="1:2" ht="15">
      <c r="A2955" s="79" t="s">
        <v>3681</v>
      </c>
      <c r="B2955" s="78" t="s">
        <v>8044</v>
      </c>
    </row>
    <row r="2956" spans="1:2" ht="15">
      <c r="A2956" s="79" t="s">
        <v>3682</v>
      </c>
      <c r="B2956" s="78" t="s">
        <v>8044</v>
      </c>
    </row>
    <row r="2957" spans="1:2" ht="15">
      <c r="A2957" s="79" t="s">
        <v>3683</v>
      </c>
      <c r="B2957" s="78" t="s">
        <v>8044</v>
      </c>
    </row>
    <row r="2958" spans="1:2" ht="15">
      <c r="A2958" s="79" t="s">
        <v>3684</v>
      </c>
      <c r="B2958" s="78" t="s">
        <v>8044</v>
      </c>
    </row>
    <row r="2959" spans="1:2" ht="15">
      <c r="A2959" s="79" t="s">
        <v>3685</v>
      </c>
      <c r="B2959" s="78" t="s">
        <v>8044</v>
      </c>
    </row>
    <row r="2960" spans="1:2" ht="15">
      <c r="A2960" s="79" t="s">
        <v>3686</v>
      </c>
      <c r="B2960" s="78" t="s">
        <v>8044</v>
      </c>
    </row>
    <row r="2961" spans="1:2" ht="15">
      <c r="A2961" s="79" t="s">
        <v>3687</v>
      </c>
      <c r="B2961" s="78" t="s">
        <v>8044</v>
      </c>
    </row>
    <row r="2962" spans="1:2" ht="15">
      <c r="A2962" s="79" t="s">
        <v>3688</v>
      </c>
      <c r="B2962" s="78" t="s">
        <v>8044</v>
      </c>
    </row>
    <row r="2963" spans="1:2" ht="15">
      <c r="A2963" s="79" t="s">
        <v>3689</v>
      </c>
      <c r="B2963" s="78" t="s">
        <v>8044</v>
      </c>
    </row>
    <row r="2964" spans="1:2" ht="15">
      <c r="A2964" s="79" t="s">
        <v>3690</v>
      </c>
      <c r="B2964" s="78" t="s">
        <v>8044</v>
      </c>
    </row>
    <row r="2965" spans="1:2" ht="15">
      <c r="A2965" s="79" t="s">
        <v>3691</v>
      </c>
      <c r="B2965" s="78" t="s">
        <v>8044</v>
      </c>
    </row>
    <row r="2966" spans="1:2" ht="15">
      <c r="A2966" s="79" t="s">
        <v>3692</v>
      </c>
      <c r="B2966" s="78" t="s">
        <v>8044</v>
      </c>
    </row>
    <row r="2967" spans="1:2" ht="15">
      <c r="A2967" s="79" t="s">
        <v>3693</v>
      </c>
      <c r="B2967" s="78" t="s">
        <v>8044</v>
      </c>
    </row>
    <row r="2968" spans="1:2" ht="15">
      <c r="A2968" s="79" t="s">
        <v>3694</v>
      </c>
      <c r="B2968" s="78" t="s">
        <v>8044</v>
      </c>
    </row>
    <row r="2969" spans="1:2" ht="15">
      <c r="A2969" s="79" t="s">
        <v>3695</v>
      </c>
      <c r="B2969" s="78" t="s">
        <v>8044</v>
      </c>
    </row>
    <row r="2970" spans="1:2" ht="15">
      <c r="A2970" s="79" t="s">
        <v>3696</v>
      </c>
      <c r="B2970" s="78" t="s">
        <v>8044</v>
      </c>
    </row>
    <row r="2971" spans="1:2" ht="15">
      <c r="A2971" s="79" t="s">
        <v>3697</v>
      </c>
      <c r="B2971" s="78" t="s">
        <v>8044</v>
      </c>
    </row>
    <row r="2972" spans="1:2" ht="15">
      <c r="A2972" s="79" t="s">
        <v>3698</v>
      </c>
      <c r="B2972" s="78" t="s">
        <v>8044</v>
      </c>
    </row>
    <row r="2973" spans="1:2" ht="15">
      <c r="A2973" s="79" t="s">
        <v>3699</v>
      </c>
      <c r="B2973" s="78" t="s">
        <v>8044</v>
      </c>
    </row>
    <row r="2974" spans="1:2" ht="15">
      <c r="A2974" s="79" t="s">
        <v>3700</v>
      </c>
      <c r="B2974" s="78" t="s">
        <v>8044</v>
      </c>
    </row>
    <row r="2975" spans="1:2" ht="15">
      <c r="A2975" s="79" t="s">
        <v>3701</v>
      </c>
      <c r="B2975" s="78" t="s">
        <v>8044</v>
      </c>
    </row>
    <row r="2976" spans="1:2" ht="15">
      <c r="A2976" s="79" t="s">
        <v>3702</v>
      </c>
      <c r="B2976" s="78" t="s">
        <v>8044</v>
      </c>
    </row>
    <row r="2977" spans="1:2" ht="15">
      <c r="A2977" s="79" t="s">
        <v>3703</v>
      </c>
      <c r="B2977" s="78" t="s">
        <v>8044</v>
      </c>
    </row>
    <row r="2978" spans="1:2" ht="15">
      <c r="A2978" s="79" t="s">
        <v>3704</v>
      </c>
      <c r="B2978" s="78" t="s">
        <v>8044</v>
      </c>
    </row>
    <row r="2979" spans="1:2" ht="15">
      <c r="A2979" s="79" t="s">
        <v>3705</v>
      </c>
      <c r="B2979" s="78" t="s">
        <v>8044</v>
      </c>
    </row>
    <row r="2980" spans="1:2" ht="15">
      <c r="A2980" s="79" t="s">
        <v>3706</v>
      </c>
      <c r="B2980" s="78" t="s">
        <v>8044</v>
      </c>
    </row>
    <row r="2981" spans="1:2" ht="15">
      <c r="A2981" s="79" t="s">
        <v>3707</v>
      </c>
      <c r="B2981" s="78" t="s">
        <v>8044</v>
      </c>
    </row>
    <row r="2982" spans="1:2" ht="15">
      <c r="A2982" s="79" t="s">
        <v>3708</v>
      </c>
      <c r="B2982" s="78" t="s">
        <v>8044</v>
      </c>
    </row>
    <row r="2983" spans="1:2" ht="15">
      <c r="A2983" s="79" t="s">
        <v>3709</v>
      </c>
      <c r="B2983" s="78" t="s">
        <v>8044</v>
      </c>
    </row>
    <row r="2984" spans="1:2" ht="15">
      <c r="A2984" s="79" t="s">
        <v>3710</v>
      </c>
      <c r="B2984" s="78" t="s">
        <v>8044</v>
      </c>
    </row>
    <row r="2985" spans="1:2" ht="15">
      <c r="A2985" s="79" t="s">
        <v>3711</v>
      </c>
      <c r="B2985" s="78" t="s">
        <v>8044</v>
      </c>
    </row>
    <row r="2986" spans="1:2" ht="15">
      <c r="A2986" s="79" t="s">
        <v>3712</v>
      </c>
      <c r="B2986" s="78" t="s">
        <v>8044</v>
      </c>
    </row>
    <row r="2987" spans="1:2" ht="15">
      <c r="A2987" s="79" t="s">
        <v>3713</v>
      </c>
      <c r="B2987" s="78" t="s">
        <v>8044</v>
      </c>
    </row>
    <row r="2988" spans="1:2" ht="15">
      <c r="A2988" s="79" t="s">
        <v>3714</v>
      </c>
      <c r="B2988" s="78" t="s">
        <v>8044</v>
      </c>
    </row>
    <row r="2989" spans="1:2" ht="15">
      <c r="A2989" s="79" t="s">
        <v>3715</v>
      </c>
      <c r="B2989" s="78" t="s">
        <v>8044</v>
      </c>
    </row>
    <row r="2990" spans="1:2" ht="15">
      <c r="A2990" s="79" t="s">
        <v>3716</v>
      </c>
      <c r="B2990" s="78" t="s">
        <v>8044</v>
      </c>
    </row>
    <row r="2991" spans="1:2" ht="15">
      <c r="A2991" s="79" t="s">
        <v>3717</v>
      </c>
      <c r="B2991" s="78" t="s">
        <v>8044</v>
      </c>
    </row>
    <row r="2992" spans="1:2" ht="15">
      <c r="A2992" s="79" t="s">
        <v>3718</v>
      </c>
      <c r="B2992" s="78" t="s">
        <v>8044</v>
      </c>
    </row>
    <row r="2993" spans="1:2" ht="15">
      <c r="A2993" s="79" t="s">
        <v>3719</v>
      </c>
      <c r="B2993" s="78" t="s">
        <v>8044</v>
      </c>
    </row>
    <row r="2994" spans="1:2" ht="15">
      <c r="A2994" s="79" t="s">
        <v>3720</v>
      </c>
      <c r="B2994" s="78" t="s">
        <v>8044</v>
      </c>
    </row>
    <row r="2995" spans="1:2" ht="15">
      <c r="A2995" s="79" t="s">
        <v>3721</v>
      </c>
      <c r="B2995" s="78" t="s">
        <v>8044</v>
      </c>
    </row>
    <row r="2996" spans="1:2" ht="15">
      <c r="A2996" s="79" t="s">
        <v>3722</v>
      </c>
      <c r="B2996" s="78" t="s">
        <v>8044</v>
      </c>
    </row>
    <row r="2997" spans="1:2" ht="15">
      <c r="A2997" s="79" t="s">
        <v>3723</v>
      </c>
      <c r="B2997" s="78" t="s">
        <v>8044</v>
      </c>
    </row>
    <row r="2998" spans="1:2" ht="15">
      <c r="A2998" s="79" t="s">
        <v>3724</v>
      </c>
      <c r="B2998" s="78" t="s">
        <v>8044</v>
      </c>
    </row>
    <row r="2999" spans="1:2" ht="15">
      <c r="A2999" s="79" t="s">
        <v>3725</v>
      </c>
      <c r="B2999" s="78" t="s">
        <v>8044</v>
      </c>
    </row>
    <row r="3000" spans="1:2" ht="15">
      <c r="A3000" s="79" t="s">
        <v>3726</v>
      </c>
      <c r="B3000" s="78" t="s">
        <v>8044</v>
      </c>
    </row>
    <row r="3001" spans="1:2" ht="15">
      <c r="A3001" s="79" t="s">
        <v>3727</v>
      </c>
      <c r="B3001" s="78" t="s">
        <v>8044</v>
      </c>
    </row>
    <row r="3002" spans="1:2" ht="15">
      <c r="A3002" s="79" t="s">
        <v>3728</v>
      </c>
      <c r="B3002" s="78" t="s">
        <v>8044</v>
      </c>
    </row>
    <row r="3003" spans="1:2" ht="15">
      <c r="A3003" s="79" t="s">
        <v>3729</v>
      </c>
      <c r="B3003" s="78" t="s">
        <v>8044</v>
      </c>
    </row>
    <row r="3004" spans="1:2" ht="15">
      <c r="A3004" s="79" t="s">
        <v>3730</v>
      </c>
      <c r="B3004" s="78" t="s">
        <v>8044</v>
      </c>
    </row>
    <row r="3005" spans="1:2" ht="15">
      <c r="A3005" s="79" t="s">
        <v>3731</v>
      </c>
      <c r="B3005" s="78" t="s">
        <v>8044</v>
      </c>
    </row>
    <row r="3006" spans="1:2" ht="15">
      <c r="A3006" s="79" t="s">
        <v>3732</v>
      </c>
      <c r="B3006" s="78" t="s">
        <v>8044</v>
      </c>
    </row>
    <row r="3007" spans="1:2" ht="15">
      <c r="A3007" s="79" t="s">
        <v>3733</v>
      </c>
      <c r="B3007" s="78" t="s">
        <v>8044</v>
      </c>
    </row>
    <row r="3008" spans="1:2" ht="15">
      <c r="A3008" s="79" t="s">
        <v>3734</v>
      </c>
      <c r="B3008" s="78" t="s">
        <v>8044</v>
      </c>
    </row>
    <row r="3009" spans="1:2" ht="15">
      <c r="A3009" s="79" t="s">
        <v>3735</v>
      </c>
      <c r="B3009" s="78" t="s">
        <v>8044</v>
      </c>
    </row>
    <row r="3010" spans="1:2" ht="15">
      <c r="A3010" s="79" t="s">
        <v>3736</v>
      </c>
      <c r="B3010" s="78" t="s">
        <v>8044</v>
      </c>
    </row>
    <row r="3011" spans="1:2" ht="15">
      <c r="A3011" s="79" t="s">
        <v>3737</v>
      </c>
      <c r="B3011" s="78" t="s">
        <v>8044</v>
      </c>
    </row>
    <row r="3012" spans="1:2" ht="15">
      <c r="A3012" s="79" t="s">
        <v>3738</v>
      </c>
      <c r="B3012" s="78" t="s">
        <v>8044</v>
      </c>
    </row>
    <row r="3013" spans="1:2" ht="15">
      <c r="A3013" s="79" t="s">
        <v>3739</v>
      </c>
      <c r="B3013" s="78" t="s">
        <v>8044</v>
      </c>
    </row>
    <row r="3014" spans="1:2" ht="15">
      <c r="A3014" s="79" t="s">
        <v>3740</v>
      </c>
      <c r="B3014" s="78" t="s">
        <v>8044</v>
      </c>
    </row>
    <row r="3015" spans="1:2" ht="15">
      <c r="A3015" s="79" t="s">
        <v>3741</v>
      </c>
      <c r="B3015" s="78" t="s">
        <v>8044</v>
      </c>
    </row>
    <row r="3016" spans="1:2" ht="15">
      <c r="A3016" s="79" t="s">
        <v>3742</v>
      </c>
      <c r="B3016" s="78" t="s">
        <v>8044</v>
      </c>
    </row>
    <row r="3017" spans="1:2" ht="15">
      <c r="A3017" s="79" t="s">
        <v>3743</v>
      </c>
      <c r="B3017" s="78" t="s">
        <v>8044</v>
      </c>
    </row>
    <row r="3018" spans="1:2" ht="15">
      <c r="A3018" s="79" t="s">
        <v>3744</v>
      </c>
      <c r="B3018" s="78" t="s">
        <v>8044</v>
      </c>
    </row>
    <row r="3019" spans="1:2" ht="15">
      <c r="A3019" s="79" t="s">
        <v>3745</v>
      </c>
      <c r="B3019" s="78" t="s">
        <v>8044</v>
      </c>
    </row>
    <row r="3020" spans="1:2" ht="15">
      <c r="A3020" s="79" t="s">
        <v>3746</v>
      </c>
      <c r="B3020" s="78" t="s">
        <v>8044</v>
      </c>
    </row>
    <row r="3021" spans="1:2" ht="15">
      <c r="A3021" s="79" t="s">
        <v>3747</v>
      </c>
      <c r="B3021" s="78" t="s">
        <v>8044</v>
      </c>
    </row>
    <row r="3022" spans="1:2" ht="15">
      <c r="A3022" s="79" t="s">
        <v>3748</v>
      </c>
      <c r="B3022" s="78" t="s">
        <v>8044</v>
      </c>
    </row>
    <row r="3023" spans="1:2" ht="15">
      <c r="A3023" s="79" t="s">
        <v>3749</v>
      </c>
      <c r="B3023" s="78" t="s">
        <v>8044</v>
      </c>
    </row>
    <row r="3024" spans="1:2" ht="15">
      <c r="A3024" s="79" t="s">
        <v>3750</v>
      </c>
      <c r="B3024" s="78" t="s">
        <v>8044</v>
      </c>
    </row>
    <row r="3025" spans="1:2" ht="15">
      <c r="A3025" s="79" t="s">
        <v>3751</v>
      </c>
      <c r="B3025" s="78" t="s">
        <v>8044</v>
      </c>
    </row>
    <row r="3026" spans="1:2" ht="15">
      <c r="A3026" s="79" t="s">
        <v>3752</v>
      </c>
      <c r="B3026" s="78" t="s">
        <v>8044</v>
      </c>
    </row>
    <row r="3027" spans="1:2" ht="15">
      <c r="A3027" s="79" t="s">
        <v>3753</v>
      </c>
      <c r="B3027" s="78" t="s">
        <v>8044</v>
      </c>
    </row>
    <row r="3028" spans="1:2" ht="15">
      <c r="A3028" s="79" t="s">
        <v>3754</v>
      </c>
      <c r="B3028" s="78" t="s">
        <v>8044</v>
      </c>
    </row>
    <row r="3029" spans="1:2" ht="15">
      <c r="A3029" s="79" t="s">
        <v>3755</v>
      </c>
      <c r="B3029" s="78" t="s">
        <v>8044</v>
      </c>
    </row>
    <row r="3030" spans="1:2" ht="15">
      <c r="A3030" s="79" t="s">
        <v>3756</v>
      </c>
      <c r="B3030" s="78" t="s">
        <v>8044</v>
      </c>
    </row>
    <row r="3031" spans="1:2" ht="15">
      <c r="A3031" s="79" t="s">
        <v>3757</v>
      </c>
      <c r="B3031" s="78" t="s">
        <v>8044</v>
      </c>
    </row>
    <row r="3032" spans="1:2" ht="15">
      <c r="A3032" s="79" t="s">
        <v>3758</v>
      </c>
      <c r="B3032" s="78" t="s">
        <v>8044</v>
      </c>
    </row>
    <row r="3033" spans="1:2" ht="15">
      <c r="A3033" s="79" t="s">
        <v>3759</v>
      </c>
      <c r="B3033" s="78" t="s">
        <v>8044</v>
      </c>
    </row>
    <row r="3034" spans="1:2" ht="15">
      <c r="A3034" s="79" t="s">
        <v>3760</v>
      </c>
      <c r="B3034" s="78" t="s">
        <v>8044</v>
      </c>
    </row>
    <row r="3035" spans="1:2" ht="15">
      <c r="A3035" s="79" t="s">
        <v>3761</v>
      </c>
      <c r="B3035" s="78" t="s">
        <v>8044</v>
      </c>
    </row>
    <row r="3036" spans="1:2" ht="15">
      <c r="A3036" s="79" t="s">
        <v>3762</v>
      </c>
      <c r="B3036" s="78" t="s">
        <v>8044</v>
      </c>
    </row>
    <row r="3037" spans="1:2" ht="15">
      <c r="A3037" s="79" t="s">
        <v>3763</v>
      </c>
      <c r="B3037" s="78" t="s">
        <v>8044</v>
      </c>
    </row>
    <row r="3038" spans="1:2" ht="15">
      <c r="A3038" s="79" t="s">
        <v>3764</v>
      </c>
      <c r="B3038" s="78" t="s">
        <v>8044</v>
      </c>
    </row>
    <row r="3039" spans="1:2" ht="15">
      <c r="A3039" s="79" t="s">
        <v>3765</v>
      </c>
      <c r="B3039" s="78" t="s">
        <v>8044</v>
      </c>
    </row>
    <row r="3040" spans="1:2" ht="15">
      <c r="A3040" s="79" t="s">
        <v>3766</v>
      </c>
      <c r="B3040" s="78" t="s">
        <v>8044</v>
      </c>
    </row>
    <row r="3041" spans="1:2" ht="15">
      <c r="A3041" s="79" t="s">
        <v>3767</v>
      </c>
      <c r="B3041" s="78" t="s">
        <v>8044</v>
      </c>
    </row>
    <row r="3042" spans="1:2" ht="15">
      <c r="A3042" s="79" t="s">
        <v>3768</v>
      </c>
      <c r="B3042" s="78" t="s">
        <v>8044</v>
      </c>
    </row>
    <row r="3043" spans="1:2" ht="15">
      <c r="A3043" s="79" t="s">
        <v>3769</v>
      </c>
      <c r="B3043" s="78" t="s">
        <v>8044</v>
      </c>
    </row>
    <row r="3044" spans="1:2" ht="15">
      <c r="A3044" s="79" t="s">
        <v>3770</v>
      </c>
      <c r="B3044" s="78" t="s">
        <v>8044</v>
      </c>
    </row>
    <row r="3045" spans="1:2" ht="15">
      <c r="A3045" s="79" t="s">
        <v>3771</v>
      </c>
      <c r="B3045" s="78" t="s">
        <v>8044</v>
      </c>
    </row>
    <row r="3046" spans="1:2" ht="15">
      <c r="A3046" s="79" t="s">
        <v>3772</v>
      </c>
      <c r="B3046" s="78" t="s">
        <v>8044</v>
      </c>
    </row>
    <row r="3047" spans="1:2" ht="15">
      <c r="A3047" s="79" t="s">
        <v>3773</v>
      </c>
      <c r="B3047" s="78" t="s">
        <v>8044</v>
      </c>
    </row>
    <row r="3048" spans="1:2" ht="15">
      <c r="A3048" s="79" t="s">
        <v>3774</v>
      </c>
      <c r="B3048" s="78" t="s">
        <v>8044</v>
      </c>
    </row>
    <row r="3049" spans="1:2" ht="15">
      <c r="A3049" s="79" t="s">
        <v>3775</v>
      </c>
      <c r="B3049" s="78" t="s">
        <v>8044</v>
      </c>
    </row>
    <row r="3050" spans="1:2" ht="15">
      <c r="A3050" s="79" t="s">
        <v>3776</v>
      </c>
      <c r="B3050" s="78" t="s">
        <v>8044</v>
      </c>
    </row>
    <row r="3051" spans="1:2" ht="15">
      <c r="A3051" s="79" t="s">
        <v>3777</v>
      </c>
      <c r="B3051" s="78" t="s">
        <v>8044</v>
      </c>
    </row>
    <row r="3052" spans="1:2" ht="15">
      <c r="A3052" s="79" t="s">
        <v>3778</v>
      </c>
      <c r="B3052" s="78" t="s">
        <v>8044</v>
      </c>
    </row>
    <row r="3053" spans="1:2" ht="15">
      <c r="A3053" s="79" t="s">
        <v>3779</v>
      </c>
      <c r="B3053" s="78" t="s">
        <v>8044</v>
      </c>
    </row>
    <row r="3054" spans="1:2" ht="15">
      <c r="A3054" s="79" t="s">
        <v>3780</v>
      </c>
      <c r="B3054" s="78" t="s">
        <v>8044</v>
      </c>
    </row>
    <row r="3055" spans="1:2" ht="15">
      <c r="A3055" s="79" t="s">
        <v>3781</v>
      </c>
      <c r="B3055" s="78" t="s">
        <v>8044</v>
      </c>
    </row>
    <row r="3056" spans="1:2" ht="15">
      <c r="A3056" s="79" t="s">
        <v>3782</v>
      </c>
      <c r="B3056" s="78" t="s">
        <v>8044</v>
      </c>
    </row>
    <row r="3057" spans="1:2" ht="15">
      <c r="A3057" s="79" t="s">
        <v>3783</v>
      </c>
      <c r="B3057" s="78" t="s">
        <v>8044</v>
      </c>
    </row>
    <row r="3058" spans="1:2" ht="15">
      <c r="A3058" s="79" t="s">
        <v>3784</v>
      </c>
      <c r="B3058" s="78" t="s">
        <v>8044</v>
      </c>
    </row>
    <row r="3059" spans="1:2" ht="15">
      <c r="A3059" s="79" t="s">
        <v>3785</v>
      </c>
      <c r="B3059" s="78" t="s">
        <v>8044</v>
      </c>
    </row>
    <row r="3060" spans="1:2" ht="15">
      <c r="A3060" s="79" t="s">
        <v>3786</v>
      </c>
      <c r="B3060" s="78" t="s">
        <v>8044</v>
      </c>
    </row>
    <row r="3061" spans="1:2" ht="15">
      <c r="A3061" s="79" t="s">
        <v>3787</v>
      </c>
      <c r="B3061" s="78" t="s">
        <v>8044</v>
      </c>
    </row>
    <row r="3062" spans="1:2" ht="15">
      <c r="A3062" s="79" t="s">
        <v>3788</v>
      </c>
      <c r="B3062" s="78" t="s">
        <v>8044</v>
      </c>
    </row>
    <row r="3063" spans="1:2" ht="15">
      <c r="A3063" s="79" t="s">
        <v>3789</v>
      </c>
      <c r="B3063" s="78" t="s">
        <v>8044</v>
      </c>
    </row>
    <row r="3064" spans="1:2" ht="15">
      <c r="A3064" s="79" t="s">
        <v>3790</v>
      </c>
      <c r="B3064" s="78" t="s">
        <v>8044</v>
      </c>
    </row>
    <row r="3065" spans="1:2" ht="15">
      <c r="A3065" s="79" t="s">
        <v>3791</v>
      </c>
      <c r="B3065" s="78" t="s">
        <v>8044</v>
      </c>
    </row>
    <row r="3066" spans="1:2" ht="15">
      <c r="A3066" s="79" t="s">
        <v>3792</v>
      </c>
      <c r="B3066" s="78" t="s">
        <v>8044</v>
      </c>
    </row>
    <row r="3067" spans="1:2" ht="15">
      <c r="A3067" s="79" t="s">
        <v>3793</v>
      </c>
      <c r="B3067" s="78" t="s">
        <v>8044</v>
      </c>
    </row>
    <row r="3068" spans="1:2" ht="15">
      <c r="A3068" s="79" t="s">
        <v>3794</v>
      </c>
      <c r="B3068" s="78" t="s">
        <v>8044</v>
      </c>
    </row>
    <row r="3069" spans="1:2" ht="15">
      <c r="A3069" s="79" t="s">
        <v>3795</v>
      </c>
      <c r="B3069" s="78" t="s">
        <v>8044</v>
      </c>
    </row>
    <row r="3070" spans="1:2" ht="15">
      <c r="A3070" s="79" t="s">
        <v>3796</v>
      </c>
      <c r="B3070" s="78" t="s">
        <v>8044</v>
      </c>
    </row>
    <row r="3071" spans="1:2" ht="15">
      <c r="A3071" s="79" t="s">
        <v>3797</v>
      </c>
      <c r="B3071" s="78" t="s">
        <v>8044</v>
      </c>
    </row>
    <row r="3072" spans="1:2" ht="15">
      <c r="A3072" s="79" t="s">
        <v>3798</v>
      </c>
      <c r="B3072" s="78" t="s">
        <v>8044</v>
      </c>
    </row>
    <row r="3073" spans="1:2" ht="15">
      <c r="A3073" s="79" t="s">
        <v>3799</v>
      </c>
      <c r="B3073" s="78" t="s">
        <v>8044</v>
      </c>
    </row>
    <row r="3074" spans="1:2" ht="15">
      <c r="A3074" s="79" t="s">
        <v>3800</v>
      </c>
      <c r="B3074" s="78" t="s">
        <v>8044</v>
      </c>
    </row>
    <row r="3075" spans="1:2" ht="15">
      <c r="A3075" s="79" t="s">
        <v>3801</v>
      </c>
      <c r="B3075" s="78" t="s">
        <v>8044</v>
      </c>
    </row>
    <row r="3076" spans="1:2" ht="15">
      <c r="A3076" s="79" t="s">
        <v>3802</v>
      </c>
      <c r="B3076" s="78" t="s">
        <v>8044</v>
      </c>
    </row>
    <row r="3077" spans="1:2" ht="15">
      <c r="A3077" s="79" t="s">
        <v>3803</v>
      </c>
      <c r="B3077" s="78" t="s">
        <v>8044</v>
      </c>
    </row>
    <row r="3078" spans="1:2" ht="15">
      <c r="A3078" s="79" t="s">
        <v>3804</v>
      </c>
      <c r="B3078" s="78" t="s">
        <v>8044</v>
      </c>
    </row>
    <row r="3079" spans="1:2" ht="15">
      <c r="A3079" s="79" t="s">
        <v>3805</v>
      </c>
      <c r="B3079" s="78" t="s">
        <v>8044</v>
      </c>
    </row>
    <row r="3080" spans="1:2" ht="15">
      <c r="A3080" s="79" t="s">
        <v>3806</v>
      </c>
      <c r="B3080" s="78" t="s">
        <v>8044</v>
      </c>
    </row>
    <row r="3081" spans="1:2" ht="15">
      <c r="A3081" s="79" t="s">
        <v>3807</v>
      </c>
      <c r="B3081" s="78" t="s">
        <v>8044</v>
      </c>
    </row>
    <row r="3082" spans="1:2" ht="15">
      <c r="A3082" s="79" t="s">
        <v>3808</v>
      </c>
      <c r="B3082" s="78" t="s">
        <v>8044</v>
      </c>
    </row>
    <row r="3083" spans="1:2" ht="15">
      <c r="A3083" s="79" t="s">
        <v>3809</v>
      </c>
      <c r="B3083" s="78" t="s">
        <v>8044</v>
      </c>
    </row>
    <row r="3084" spans="1:2" ht="15">
      <c r="A3084" s="79" t="s">
        <v>3810</v>
      </c>
      <c r="B3084" s="78" t="s">
        <v>8044</v>
      </c>
    </row>
    <row r="3085" spans="1:2" ht="15">
      <c r="A3085" s="79" t="s">
        <v>3811</v>
      </c>
      <c r="B3085" s="78" t="s">
        <v>8044</v>
      </c>
    </row>
    <row r="3086" spans="1:2" ht="15">
      <c r="A3086" s="79" t="s">
        <v>3812</v>
      </c>
      <c r="B3086" s="78" t="s">
        <v>8044</v>
      </c>
    </row>
    <row r="3087" spans="1:2" ht="15">
      <c r="A3087" s="79" t="s">
        <v>3813</v>
      </c>
      <c r="B3087" s="78" t="s">
        <v>8044</v>
      </c>
    </row>
    <row r="3088" spans="1:2" ht="15">
      <c r="A3088" s="79" t="s">
        <v>3814</v>
      </c>
      <c r="B3088" s="78" t="s">
        <v>8044</v>
      </c>
    </row>
    <row r="3089" spans="1:2" ht="15">
      <c r="A3089" s="79" t="s">
        <v>3815</v>
      </c>
      <c r="B3089" s="78" t="s">
        <v>8044</v>
      </c>
    </row>
    <row r="3090" spans="1:2" ht="15">
      <c r="A3090" s="79" t="s">
        <v>3816</v>
      </c>
      <c r="B3090" s="78" t="s">
        <v>8044</v>
      </c>
    </row>
    <row r="3091" spans="1:2" ht="15">
      <c r="A3091" s="79" t="s">
        <v>3817</v>
      </c>
      <c r="B3091" s="78" t="s">
        <v>8044</v>
      </c>
    </row>
    <row r="3092" spans="1:2" ht="15">
      <c r="A3092" s="79" t="s">
        <v>3818</v>
      </c>
      <c r="B3092" s="78" t="s">
        <v>8044</v>
      </c>
    </row>
    <row r="3093" spans="1:2" ht="15">
      <c r="A3093" s="79" t="s">
        <v>3819</v>
      </c>
      <c r="B3093" s="78" t="s">
        <v>8044</v>
      </c>
    </row>
    <row r="3094" spans="1:2" ht="15">
      <c r="A3094" s="79" t="s">
        <v>3820</v>
      </c>
      <c r="B3094" s="78" t="s">
        <v>8044</v>
      </c>
    </row>
    <row r="3095" spans="1:2" ht="15">
      <c r="A3095" s="79" t="s">
        <v>3821</v>
      </c>
      <c r="B3095" s="78" t="s">
        <v>8044</v>
      </c>
    </row>
    <row r="3096" spans="1:2" ht="15">
      <c r="A3096" s="79" t="s">
        <v>3822</v>
      </c>
      <c r="B3096" s="78" t="s">
        <v>8044</v>
      </c>
    </row>
    <row r="3097" spans="1:2" ht="15">
      <c r="A3097" s="79" t="s">
        <v>3823</v>
      </c>
      <c r="B3097" s="78" t="s">
        <v>8044</v>
      </c>
    </row>
    <row r="3098" spans="1:2" ht="15">
      <c r="A3098" s="79" t="s">
        <v>3824</v>
      </c>
      <c r="B3098" s="78" t="s">
        <v>8044</v>
      </c>
    </row>
    <row r="3099" spans="1:2" ht="15">
      <c r="A3099" s="79" t="s">
        <v>3825</v>
      </c>
      <c r="B3099" s="78" t="s">
        <v>8044</v>
      </c>
    </row>
    <row r="3100" spans="1:2" ht="15">
      <c r="A3100" s="79" t="s">
        <v>3826</v>
      </c>
      <c r="B3100" s="78" t="s">
        <v>8044</v>
      </c>
    </row>
    <row r="3101" spans="1:2" ht="15">
      <c r="A3101" s="79" t="s">
        <v>3827</v>
      </c>
      <c r="B3101" s="78" t="s">
        <v>8044</v>
      </c>
    </row>
    <row r="3102" spans="1:2" ht="15">
      <c r="A3102" s="79" t="s">
        <v>3828</v>
      </c>
      <c r="B3102" s="78" t="s">
        <v>8044</v>
      </c>
    </row>
    <row r="3103" spans="1:2" ht="15">
      <c r="A3103" s="79" t="s">
        <v>3829</v>
      </c>
      <c r="B3103" s="78" t="s">
        <v>8044</v>
      </c>
    </row>
    <row r="3104" spans="1:2" ht="15">
      <c r="A3104" s="79" t="s">
        <v>3830</v>
      </c>
      <c r="B3104" s="78" t="s">
        <v>8044</v>
      </c>
    </row>
    <row r="3105" spans="1:2" ht="15">
      <c r="A3105" s="79" t="s">
        <v>3831</v>
      </c>
      <c r="B3105" s="78" t="s">
        <v>8044</v>
      </c>
    </row>
    <row r="3106" spans="1:2" ht="15">
      <c r="A3106" s="79" t="s">
        <v>3832</v>
      </c>
      <c r="B3106" s="78" t="s">
        <v>8044</v>
      </c>
    </row>
    <row r="3107" spans="1:2" ht="15">
      <c r="A3107" s="79" t="s">
        <v>3833</v>
      </c>
      <c r="B3107" s="78" t="s">
        <v>8044</v>
      </c>
    </row>
    <row r="3108" spans="1:2" ht="15">
      <c r="A3108" s="79" t="s">
        <v>3834</v>
      </c>
      <c r="B3108" s="78" t="s">
        <v>8044</v>
      </c>
    </row>
    <row r="3109" spans="1:2" ht="15">
      <c r="A3109" s="79" t="s">
        <v>3835</v>
      </c>
      <c r="B3109" s="78" t="s">
        <v>8044</v>
      </c>
    </row>
    <row r="3110" spans="1:2" ht="15">
      <c r="A3110" s="79" t="s">
        <v>3836</v>
      </c>
      <c r="B3110" s="78" t="s">
        <v>8044</v>
      </c>
    </row>
    <row r="3111" spans="1:2" ht="15">
      <c r="A3111" s="79" t="s">
        <v>3837</v>
      </c>
      <c r="B3111" s="78" t="s">
        <v>8044</v>
      </c>
    </row>
    <row r="3112" spans="1:2" ht="15">
      <c r="A3112" s="79" t="s">
        <v>3838</v>
      </c>
      <c r="B3112" s="78" t="s">
        <v>8044</v>
      </c>
    </row>
    <row r="3113" spans="1:2" ht="15">
      <c r="A3113" s="79" t="s">
        <v>3839</v>
      </c>
      <c r="B3113" s="78" t="s">
        <v>8044</v>
      </c>
    </row>
    <row r="3114" spans="1:2" ht="15">
      <c r="A3114" s="79" t="s">
        <v>3840</v>
      </c>
      <c r="B3114" s="78" t="s">
        <v>8044</v>
      </c>
    </row>
    <row r="3115" spans="1:2" ht="15">
      <c r="A3115" s="79" t="s">
        <v>3841</v>
      </c>
      <c r="B3115" s="78" t="s">
        <v>8044</v>
      </c>
    </row>
    <row r="3116" spans="1:2" ht="15">
      <c r="A3116" s="79" t="s">
        <v>3842</v>
      </c>
      <c r="B3116" s="78" t="s">
        <v>8044</v>
      </c>
    </row>
    <row r="3117" spans="1:2" ht="15">
      <c r="A3117" s="79" t="s">
        <v>3843</v>
      </c>
      <c r="B3117" s="78" t="s">
        <v>8044</v>
      </c>
    </row>
    <row r="3118" spans="1:2" ht="15">
      <c r="A3118" s="79" t="s">
        <v>3844</v>
      </c>
      <c r="B3118" s="78" t="s">
        <v>8044</v>
      </c>
    </row>
    <row r="3119" spans="1:2" ht="15">
      <c r="A3119" s="79" t="s">
        <v>3845</v>
      </c>
      <c r="B3119" s="78" t="s">
        <v>8044</v>
      </c>
    </row>
    <row r="3120" spans="1:2" ht="15">
      <c r="A3120" s="79" t="s">
        <v>3846</v>
      </c>
      <c r="B3120" s="78" t="s">
        <v>8044</v>
      </c>
    </row>
    <row r="3121" spans="1:2" ht="15">
      <c r="A3121" s="79" t="s">
        <v>3847</v>
      </c>
      <c r="B3121" s="78" t="s">
        <v>8044</v>
      </c>
    </row>
    <row r="3122" spans="1:2" ht="15">
      <c r="A3122" s="79" t="s">
        <v>3848</v>
      </c>
      <c r="B3122" s="78" t="s">
        <v>8044</v>
      </c>
    </row>
    <row r="3123" spans="1:2" ht="15">
      <c r="A3123" s="79" t="s">
        <v>3849</v>
      </c>
      <c r="B3123" s="78" t="s">
        <v>8044</v>
      </c>
    </row>
    <row r="3124" spans="1:2" ht="15">
      <c r="A3124" s="79" t="s">
        <v>3850</v>
      </c>
      <c r="B3124" s="78" t="s">
        <v>8044</v>
      </c>
    </row>
    <row r="3125" spans="1:2" ht="15">
      <c r="A3125" s="79" t="s">
        <v>3851</v>
      </c>
      <c r="B3125" s="78" t="s">
        <v>8044</v>
      </c>
    </row>
    <row r="3126" spans="1:2" ht="15">
      <c r="A3126" s="79" t="s">
        <v>3852</v>
      </c>
      <c r="B3126" s="78" t="s">
        <v>8044</v>
      </c>
    </row>
    <row r="3127" spans="1:2" ht="15">
      <c r="A3127" s="79" t="s">
        <v>3853</v>
      </c>
      <c r="B3127" s="78" t="s">
        <v>8044</v>
      </c>
    </row>
    <row r="3128" spans="1:2" ht="15">
      <c r="A3128" s="79" t="s">
        <v>3854</v>
      </c>
      <c r="B3128" s="78" t="s">
        <v>8044</v>
      </c>
    </row>
    <row r="3129" spans="1:2" ht="15">
      <c r="A3129" s="79" t="s">
        <v>3855</v>
      </c>
      <c r="B3129" s="78" t="s">
        <v>8044</v>
      </c>
    </row>
    <row r="3130" spans="1:2" ht="15">
      <c r="A3130" s="79" t="s">
        <v>3856</v>
      </c>
      <c r="B3130" s="78" t="s">
        <v>8044</v>
      </c>
    </row>
    <row r="3131" spans="1:2" ht="15">
      <c r="A3131" s="79" t="s">
        <v>3857</v>
      </c>
      <c r="B3131" s="78" t="s">
        <v>8044</v>
      </c>
    </row>
    <row r="3132" spans="1:2" ht="15">
      <c r="A3132" s="79" t="s">
        <v>3858</v>
      </c>
      <c r="B3132" s="78" t="s">
        <v>8044</v>
      </c>
    </row>
    <row r="3133" spans="1:2" ht="15">
      <c r="A3133" s="79" t="s">
        <v>3859</v>
      </c>
      <c r="B3133" s="78" t="s">
        <v>8044</v>
      </c>
    </row>
    <row r="3134" spans="1:2" ht="15">
      <c r="A3134" s="79" t="s">
        <v>3860</v>
      </c>
      <c r="B3134" s="78" t="s">
        <v>8044</v>
      </c>
    </row>
    <row r="3135" spans="1:2" ht="15">
      <c r="A3135" s="79" t="s">
        <v>3861</v>
      </c>
      <c r="B3135" s="78" t="s">
        <v>8044</v>
      </c>
    </row>
    <row r="3136" spans="1:2" ht="15">
      <c r="A3136" s="79" t="s">
        <v>3862</v>
      </c>
      <c r="B3136" s="78" t="s">
        <v>8044</v>
      </c>
    </row>
    <row r="3137" spans="1:2" ht="15">
      <c r="A3137" s="79" t="s">
        <v>3863</v>
      </c>
      <c r="B3137" s="78" t="s">
        <v>8044</v>
      </c>
    </row>
    <row r="3138" spans="1:2" ht="15">
      <c r="A3138" s="79" t="s">
        <v>3864</v>
      </c>
      <c r="B3138" s="78" t="s">
        <v>8044</v>
      </c>
    </row>
    <row r="3139" spans="1:2" ht="15">
      <c r="A3139" s="79" t="s">
        <v>3865</v>
      </c>
      <c r="B3139" s="78" t="s">
        <v>8044</v>
      </c>
    </row>
    <row r="3140" spans="1:2" ht="15">
      <c r="A3140" s="79" t="s">
        <v>3866</v>
      </c>
      <c r="B3140" s="78" t="s">
        <v>8044</v>
      </c>
    </row>
    <row r="3141" spans="1:2" ht="15">
      <c r="A3141" s="79" t="s">
        <v>3867</v>
      </c>
      <c r="B3141" s="78" t="s">
        <v>8044</v>
      </c>
    </row>
    <row r="3142" spans="1:2" ht="15">
      <c r="A3142" s="79" t="s">
        <v>3868</v>
      </c>
      <c r="B3142" s="78" t="s">
        <v>8044</v>
      </c>
    </row>
    <row r="3143" spans="1:2" ht="15">
      <c r="A3143" s="79" t="s">
        <v>3869</v>
      </c>
      <c r="B3143" s="78" t="s">
        <v>8044</v>
      </c>
    </row>
    <row r="3144" spans="1:2" ht="15">
      <c r="A3144" s="79" t="s">
        <v>3870</v>
      </c>
      <c r="B3144" s="78" t="s">
        <v>8044</v>
      </c>
    </row>
    <row r="3145" spans="1:2" ht="15">
      <c r="A3145" s="79" t="s">
        <v>3871</v>
      </c>
      <c r="B3145" s="78" t="s">
        <v>8044</v>
      </c>
    </row>
    <row r="3146" spans="1:2" ht="15">
      <c r="A3146" s="79" t="s">
        <v>3872</v>
      </c>
      <c r="B3146" s="78" t="s">
        <v>8044</v>
      </c>
    </row>
    <row r="3147" spans="1:2" ht="15">
      <c r="A3147" s="79" t="s">
        <v>3873</v>
      </c>
      <c r="B3147" s="78" t="s">
        <v>8044</v>
      </c>
    </row>
    <row r="3148" spans="1:2" ht="15">
      <c r="A3148" s="79" t="s">
        <v>3874</v>
      </c>
      <c r="B3148" s="78" t="s">
        <v>8044</v>
      </c>
    </row>
    <row r="3149" spans="1:2" ht="15">
      <c r="A3149" s="79" t="s">
        <v>3875</v>
      </c>
      <c r="B3149" s="78" t="s">
        <v>8044</v>
      </c>
    </row>
    <row r="3150" spans="1:2" ht="15">
      <c r="A3150" s="79" t="s">
        <v>3876</v>
      </c>
      <c r="B3150" s="78" t="s">
        <v>8044</v>
      </c>
    </row>
    <row r="3151" spans="1:2" ht="15">
      <c r="A3151" s="79" t="s">
        <v>3877</v>
      </c>
      <c r="B3151" s="78" t="s">
        <v>8044</v>
      </c>
    </row>
    <row r="3152" spans="1:2" ht="15">
      <c r="A3152" s="79" t="s">
        <v>3878</v>
      </c>
      <c r="B3152" s="78" t="s">
        <v>8044</v>
      </c>
    </row>
    <row r="3153" spans="1:2" ht="15">
      <c r="A3153" s="79" t="s">
        <v>3879</v>
      </c>
      <c r="B3153" s="78" t="s">
        <v>8044</v>
      </c>
    </row>
    <row r="3154" spans="1:2" ht="15">
      <c r="A3154" s="79" t="s">
        <v>3880</v>
      </c>
      <c r="B3154" s="78" t="s">
        <v>8044</v>
      </c>
    </row>
    <row r="3155" spans="1:2" ht="15">
      <c r="A3155" s="79" t="s">
        <v>3881</v>
      </c>
      <c r="B3155" s="78" t="s">
        <v>8044</v>
      </c>
    </row>
    <row r="3156" spans="1:2" ht="15">
      <c r="A3156" s="79" t="s">
        <v>3882</v>
      </c>
      <c r="B3156" s="78" t="s">
        <v>8044</v>
      </c>
    </row>
    <row r="3157" spans="1:2" ht="15">
      <c r="A3157" s="79" t="s">
        <v>3883</v>
      </c>
      <c r="B3157" s="78" t="s">
        <v>8044</v>
      </c>
    </row>
    <row r="3158" spans="1:2" ht="15">
      <c r="A3158" s="79" t="s">
        <v>3884</v>
      </c>
      <c r="B3158" s="78" t="s">
        <v>8044</v>
      </c>
    </row>
    <row r="3159" spans="1:2" ht="15">
      <c r="A3159" s="79" t="s">
        <v>3885</v>
      </c>
      <c r="B3159" s="78" t="s">
        <v>8044</v>
      </c>
    </row>
    <row r="3160" spans="1:2" ht="15">
      <c r="A3160" s="79" t="s">
        <v>3886</v>
      </c>
      <c r="B3160" s="78" t="s">
        <v>8044</v>
      </c>
    </row>
    <row r="3161" spans="1:2" ht="15">
      <c r="A3161" s="79" t="s">
        <v>3887</v>
      </c>
      <c r="B3161" s="78" t="s">
        <v>8044</v>
      </c>
    </row>
    <row r="3162" spans="1:2" ht="15">
      <c r="A3162" s="79" t="s">
        <v>3888</v>
      </c>
      <c r="B3162" s="78" t="s">
        <v>8044</v>
      </c>
    </row>
    <row r="3163" spans="1:2" ht="15">
      <c r="A3163" s="79" t="s">
        <v>3889</v>
      </c>
      <c r="B3163" s="78" t="s">
        <v>8044</v>
      </c>
    </row>
    <row r="3164" spans="1:2" ht="15">
      <c r="A3164" s="79" t="s">
        <v>3890</v>
      </c>
      <c r="B3164" s="78" t="s">
        <v>8044</v>
      </c>
    </row>
    <row r="3165" spans="1:2" ht="15">
      <c r="A3165" s="79" t="s">
        <v>3891</v>
      </c>
      <c r="B3165" s="78" t="s">
        <v>8044</v>
      </c>
    </row>
    <row r="3166" spans="1:2" ht="15">
      <c r="A3166" s="79" t="s">
        <v>3892</v>
      </c>
      <c r="B3166" s="78" t="s">
        <v>8044</v>
      </c>
    </row>
    <row r="3167" spans="1:2" ht="15">
      <c r="A3167" s="79" t="s">
        <v>3893</v>
      </c>
      <c r="B3167" s="78" t="s">
        <v>8044</v>
      </c>
    </row>
    <row r="3168" spans="1:2" ht="15">
      <c r="A3168" s="79" t="s">
        <v>3894</v>
      </c>
      <c r="B3168" s="78" t="s">
        <v>8044</v>
      </c>
    </row>
    <row r="3169" spans="1:2" ht="15">
      <c r="A3169" s="79" t="s">
        <v>3895</v>
      </c>
      <c r="B3169" s="78" t="s">
        <v>8044</v>
      </c>
    </row>
    <row r="3170" spans="1:2" ht="15">
      <c r="A3170" s="79" t="s">
        <v>3896</v>
      </c>
      <c r="B3170" s="78" t="s">
        <v>8044</v>
      </c>
    </row>
    <row r="3171" spans="1:2" ht="15">
      <c r="A3171" s="79" t="s">
        <v>3897</v>
      </c>
      <c r="B3171" s="78" t="s">
        <v>8044</v>
      </c>
    </row>
    <row r="3172" spans="1:2" ht="15">
      <c r="A3172" s="79" t="s">
        <v>3898</v>
      </c>
      <c r="B3172" s="78" t="s">
        <v>8044</v>
      </c>
    </row>
    <row r="3173" spans="1:2" ht="15">
      <c r="A3173" s="79" t="s">
        <v>3899</v>
      </c>
      <c r="B3173" s="78" t="s">
        <v>8044</v>
      </c>
    </row>
    <row r="3174" spans="1:2" ht="15">
      <c r="A3174" s="79" t="s">
        <v>3900</v>
      </c>
      <c r="B3174" s="78" t="s">
        <v>8044</v>
      </c>
    </row>
    <row r="3175" spans="1:2" ht="15">
      <c r="A3175" s="79" t="s">
        <v>3901</v>
      </c>
      <c r="B3175" s="78" t="s">
        <v>8044</v>
      </c>
    </row>
    <row r="3176" spans="1:2" ht="15">
      <c r="A3176" s="79" t="s">
        <v>3902</v>
      </c>
      <c r="B3176" s="78" t="s">
        <v>8044</v>
      </c>
    </row>
    <row r="3177" spans="1:2" ht="15">
      <c r="A3177" s="79" t="s">
        <v>3903</v>
      </c>
      <c r="B3177" s="78" t="s">
        <v>8044</v>
      </c>
    </row>
    <row r="3178" spans="1:2" ht="15">
      <c r="A3178" s="79" t="s">
        <v>3904</v>
      </c>
      <c r="B3178" s="78" t="s">
        <v>8044</v>
      </c>
    </row>
    <row r="3179" spans="1:2" ht="15">
      <c r="A3179" s="79" t="s">
        <v>3905</v>
      </c>
      <c r="B3179" s="78" t="s">
        <v>8044</v>
      </c>
    </row>
    <row r="3180" spans="1:2" ht="15">
      <c r="A3180" s="79" t="s">
        <v>3906</v>
      </c>
      <c r="B3180" s="78" t="s">
        <v>8044</v>
      </c>
    </row>
    <row r="3181" spans="1:2" ht="15">
      <c r="A3181" s="79" t="s">
        <v>3907</v>
      </c>
      <c r="B3181" s="78" t="s">
        <v>8044</v>
      </c>
    </row>
    <row r="3182" spans="1:2" ht="15">
      <c r="A3182" s="79" t="s">
        <v>3908</v>
      </c>
      <c r="B3182" s="78" t="s">
        <v>8044</v>
      </c>
    </row>
    <row r="3183" spans="1:2" ht="15">
      <c r="A3183" s="79" t="s">
        <v>3909</v>
      </c>
      <c r="B3183" s="78" t="s">
        <v>8044</v>
      </c>
    </row>
    <row r="3184" spans="1:2" ht="15">
      <c r="A3184" s="79" t="s">
        <v>3910</v>
      </c>
      <c r="B3184" s="78" t="s">
        <v>8044</v>
      </c>
    </row>
    <row r="3185" spans="1:2" ht="15">
      <c r="A3185" s="79" t="s">
        <v>3911</v>
      </c>
      <c r="B3185" s="78" t="s">
        <v>8044</v>
      </c>
    </row>
    <row r="3186" spans="1:2" ht="15">
      <c r="A3186" s="79" t="s">
        <v>3912</v>
      </c>
      <c r="B3186" s="78" t="s">
        <v>8044</v>
      </c>
    </row>
    <row r="3187" spans="1:2" ht="15">
      <c r="A3187" s="79" t="s">
        <v>3913</v>
      </c>
      <c r="B3187" s="78" t="s">
        <v>8044</v>
      </c>
    </row>
    <row r="3188" spans="1:2" ht="15">
      <c r="A3188" s="79" t="s">
        <v>3914</v>
      </c>
      <c r="B3188" s="78" t="s">
        <v>8044</v>
      </c>
    </row>
    <row r="3189" spans="1:2" ht="15">
      <c r="A3189" s="79" t="s">
        <v>3915</v>
      </c>
      <c r="B3189" s="78" t="s">
        <v>8044</v>
      </c>
    </row>
    <row r="3190" spans="1:2" ht="15">
      <c r="A3190" s="79" t="s">
        <v>3916</v>
      </c>
      <c r="B3190" s="78" t="s">
        <v>8044</v>
      </c>
    </row>
    <row r="3191" spans="1:2" ht="15">
      <c r="A3191" s="79" t="s">
        <v>3917</v>
      </c>
      <c r="B3191" s="78" t="s">
        <v>8044</v>
      </c>
    </row>
    <row r="3192" spans="1:2" ht="15">
      <c r="A3192" s="79" t="s">
        <v>3918</v>
      </c>
      <c r="B3192" s="78" t="s">
        <v>8044</v>
      </c>
    </row>
    <row r="3193" spans="1:2" ht="15">
      <c r="A3193" s="79" t="s">
        <v>3919</v>
      </c>
      <c r="B3193" s="78" t="s">
        <v>8044</v>
      </c>
    </row>
    <row r="3194" spans="1:2" ht="15">
      <c r="A3194" s="79" t="s">
        <v>3920</v>
      </c>
      <c r="B3194" s="78" t="s">
        <v>8044</v>
      </c>
    </row>
    <row r="3195" spans="1:2" ht="15">
      <c r="A3195" s="79" t="s">
        <v>3921</v>
      </c>
      <c r="B3195" s="78" t="s">
        <v>8044</v>
      </c>
    </row>
    <row r="3196" spans="1:2" ht="15">
      <c r="A3196" s="79" t="s">
        <v>3922</v>
      </c>
      <c r="B3196" s="78" t="s">
        <v>8044</v>
      </c>
    </row>
    <row r="3197" spans="1:2" ht="15">
      <c r="A3197" s="79" t="s">
        <v>3923</v>
      </c>
      <c r="B3197" s="78" t="s">
        <v>8044</v>
      </c>
    </row>
    <row r="3198" spans="1:2" ht="15">
      <c r="A3198" s="79" t="s">
        <v>3924</v>
      </c>
      <c r="B3198" s="78" t="s">
        <v>8044</v>
      </c>
    </row>
    <row r="3199" spans="1:2" ht="15">
      <c r="A3199" s="79" t="s">
        <v>3925</v>
      </c>
      <c r="B3199" s="78" t="s">
        <v>8044</v>
      </c>
    </row>
    <row r="3200" spans="1:2" ht="15">
      <c r="A3200" s="79" t="s">
        <v>3926</v>
      </c>
      <c r="B3200" s="78" t="s">
        <v>8044</v>
      </c>
    </row>
    <row r="3201" spans="1:2" ht="15">
      <c r="A3201" s="79" t="s">
        <v>3927</v>
      </c>
      <c r="B3201" s="78" t="s">
        <v>8044</v>
      </c>
    </row>
    <row r="3202" spans="1:2" ht="15">
      <c r="A3202" s="79" t="s">
        <v>3928</v>
      </c>
      <c r="B3202" s="78" t="s">
        <v>8044</v>
      </c>
    </row>
    <row r="3203" spans="1:2" ht="15">
      <c r="A3203" s="79" t="s">
        <v>3929</v>
      </c>
      <c r="B3203" s="78" t="s">
        <v>8044</v>
      </c>
    </row>
    <row r="3204" spans="1:2" ht="15">
      <c r="A3204" s="79" t="s">
        <v>3930</v>
      </c>
      <c r="B3204" s="78" t="s">
        <v>8044</v>
      </c>
    </row>
    <row r="3205" spans="1:2" ht="15">
      <c r="A3205" s="79" t="s">
        <v>3931</v>
      </c>
      <c r="B3205" s="78" t="s">
        <v>8044</v>
      </c>
    </row>
    <row r="3206" spans="1:2" ht="15">
      <c r="A3206" s="79" t="s">
        <v>3932</v>
      </c>
      <c r="B3206" s="78" t="s">
        <v>8044</v>
      </c>
    </row>
    <row r="3207" spans="1:2" ht="15">
      <c r="A3207" s="79" t="s">
        <v>3933</v>
      </c>
      <c r="B3207" s="78" t="s">
        <v>8044</v>
      </c>
    </row>
    <row r="3208" spans="1:2" ht="15">
      <c r="A3208" s="79" t="s">
        <v>3934</v>
      </c>
      <c r="B3208" s="78" t="s">
        <v>8044</v>
      </c>
    </row>
    <row r="3209" spans="1:2" ht="15">
      <c r="A3209" s="79" t="s">
        <v>3935</v>
      </c>
      <c r="B3209" s="78" t="s">
        <v>8044</v>
      </c>
    </row>
    <row r="3210" spans="1:2" ht="15">
      <c r="A3210" s="79" t="s">
        <v>3936</v>
      </c>
      <c r="B3210" s="78" t="s">
        <v>8044</v>
      </c>
    </row>
    <row r="3211" spans="1:2" ht="15">
      <c r="A3211" s="79" t="s">
        <v>3937</v>
      </c>
      <c r="B3211" s="78" t="s">
        <v>8044</v>
      </c>
    </row>
    <row r="3212" spans="1:2" ht="15">
      <c r="A3212" s="79" t="s">
        <v>3938</v>
      </c>
      <c r="B3212" s="78" t="s">
        <v>8044</v>
      </c>
    </row>
    <row r="3213" spans="1:2" ht="15">
      <c r="A3213" s="79" t="s">
        <v>3939</v>
      </c>
      <c r="B3213" s="78" t="s">
        <v>8044</v>
      </c>
    </row>
    <row r="3214" spans="1:2" ht="15">
      <c r="A3214" s="79" t="s">
        <v>3940</v>
      </c>
      <c r="B3214" s="78" t="s">
        <v>8044</v>
      </c>
    </row>
    <row r="3215" spans="1:2" ht="15">
      <c r="A3215" s="79" t="s">
        <v>3941</v>
      </c>
      <c r="B3215" s="78" t="s">
        <v>8044</v>
      </c>
    </row>
    <row r="3216" spans="1:2" ht="15">
      <c r="A3216" s="79" t="s">
        <v>3942</v>
      </c>
      <c r="B3216" s="78" t="s">
        <v>8044</v>
      </c>
    </row>
    <row r="3217" spans="1:2" ht="15">
      <c r="A3217" s="79" t="s">
        <v>3943</v>
      </c>
      <c r="B3217" s="78" t="s">
        <v>8044</v>
      </c>
    </row>
    <row r="3218" spans="1:2" ht="15">
      <c r="A3218" s="79" t="s">
        <v>3944</v>
      </c>
      <c r="B3218" s="78" t="s">
        <v>8044</v>
      </c>
    </row>
    <row r="3219" spans="1:2" ht="15">
      <c r="A3219" s="79" t="s">
        <v>3945</v>
      </c>
      <c r="B3219" s="78" t="s">
        <v>8044</v>
      </c>
    </row>
    <row r="3220" spans="1:2" ht="15">
      <c r="A3220" s="79" t="s">
        <v>3946</v>
      </c>
      <c r="B3220" s="78" t="s">
        <v>8044</v>
      </c>
    </row>
    <row r="3221" spans="1:2" ht="15">
      <c r="A3221" s="79" t="s">
        <v>3947</v>
      </c>
      <c r="B3221" s="78" t="s">
        <v>8044</v>
      </c>
    </row>
    <row r="3222" spans="1:2" ht="15">
      <c r="A3222" s="79" t="s">
        <v>3948</v>
      </c>
      <c r="B3222" s="78" t="s">
        <v>8044</v>
      </c>
    </row>
    <row r="3223" spans="1:2" ht="15">
      <c r="A3223" s="79" t="s">
        <v>3949</v>
      </c>
      <c r="B3223" s="78" t="s">
        <v>8044</v>
      </c>
    </row>
    <row r="3224" spans="1:2" ht="15">
      <c r="A3224" s="79" t="s">
        <v>3950</v>
      </c>
      <c r="B3224" s="78" t="s">
        <v>8044</v>
      </c>
    </row>
    <row r="3225" spans="1:2" ht="15">
      <c r="A3225" s="79" t="s">
        <v>3951</v>
      </c>
      <c r="B3225" s="78" t="s">
        <v>8044</v>
      </c>
    </row>
    <row r="3226" spans="1:2" ht="15">
      <c r="A3226" s="79" t="s">
        <v>3952</v>
      </c>
      <c r="B3226" s="78" t="s">
        <v>8044</v>
      </c>
    </row>
    <row r="3227" spans="1:2" ht="15">
      <c r="A3227" s="79" t="s">
        <v>3953</v>
      </c>
      <c r="B3227" s="78" t="s">
        <v>8044</v>
      </c>
    </row>
    <row r="3228" spans="1:2" ht="15">
      <c r="A3228" s="79" t="s">
        <v>3954</v>
      </c>
      <c r="B3228" s="78" t="s">
        <v>8044</v>
      </c>
    </row>
    <row r="3229" spans="1:2" ht="15">
      <c r="A3229" s="79" t="s">
        <v>3955</v>
      </c>
      <c r="B3229" s="78" t="s">
        <v>8044</v>
      </c>
    </row>
    <row r="3230" spans="1:2" ht="15">
      <c r="A3230" s="79" t="s">
        <v>3956</v>
      </c>
      <c r="B3230" s="78" t="s">
        <v>8044</v>
      </c>
    </row>
    <row r="3231" spans="1:2" ht="15">
      <c r="A3231" s="79" t="s">
        <v>3957</v>
      </c>
      <c r="B3231" s="78" t="s">
        <v>8044</v>
      </c>
    </row>
    <row r="3232" spans="1:2" ht="15">
      <c r="A3232" s="79" t="s">
        <v>3958</v>
      </c>
      <c r="B3232" s="78" t="s">
        <v>8044</v>
      </c>
    </row>
    <row r="3233" spans="1:2" ht="15">
      <c r="A3233" s="79" t="s">
        <v>3959</v>
      </c>
      <c r="B3233" s="78" t="s">
        <v>8044</v>
      </c>
    </row>
    <row r="3234" spans="1:2" ht="15">
      <c r="A3234" s="79" t="s">
        <v>3960</v>
      </c>
      <c r="B3234" s="78" t="s">
        <v>8044</v>
      </c>
    </row>
    <row r="3235" spans="1:2" ht="15">
      <c r="A3235" s="79" t="s">
        <v>3961</v>
      </c>
      <c r="B3235" s="78" t="s">
        <v>8044</v>
      </c>
    </row>
    <row r="3236" spans="1:2" ht="15">
      <c r="A3236" s="79" t="s">
        <v>3962</v>
      </c>
      <c r="B3236" s="78" t="s">
        <v>8044</v>
      </c>
    </row>
    <row r="3237" spans="1:2" ht="15">
      <c r="A3237" s="79" t="s">
        <v>3963</v>
      </c>
      <c r="B3237" s="78" t="s">
        <v>8044</v>
      </c>
    </row>
    <row r="3238" spans="1:2" ht="15">
      <c r="A3238" s="79" t="s">
        <v>3964</v>
      </c>
      <c r="B3238" s="78" t="s">
        <v>8044</v>
      </c>
    </row>
    <row r="3239" spans="1:2" ht="15">
      <c r="A3239" s="79" t="s">
        <v>3965</v>
      </c>
      <c r="B3239" s="78" t="s">
        <v>8044</v>
      </c>
    </row>
    <row r="3240" spans="1:2" ht="15">
      <c r="A3240" s="79" t="s">
        <v>3966</v>
      </c>
      <c r="B3240" s="78" t="s">
        <v>8044</v>
      </c>
    </row>
    <row r="3241" spans="1:2" ht="15">
      <c r="A3241" s="79" t="s">
        <v>3967</v>
      </c>
      <c r="B3241" s="78" t="s">
        <v>8044</v>
      </c>
    </row>
    <row r="3242" spans="1:2" ht="15">
      <c r="A3242" s="79" t="s">
        <v>3968</v>
      </c>
      <c r="B3242" s="78" t="s">
        <v>8044</v>
      </c>
    </row>
    <row r="3243" spans="1:2" ht="15">
      <c r="A3243" s="79" t="s">
        <v>3969</v>
      </c>
      <c r="B3243" s="78" t="s">
        <v>8044</v>
      </c>
    </row>
    <row r="3244" spans="1:2" ht="15">
      <c r="A3244" s="79" t="s">
        <v>3970</v>
      </c>
      <c r="B3244" s="78" t="s">
        <v>8044</v>
      </c>
    </row>
    <row r="3245" spans="1:2" ht="15">
      <c r="A3245" s="79" t="s">
        <v>3971</v>
      </c>
      <c r="B3245" s="78" t="s">
        <v>8044</v>
      </c>
    </row>
    <row r="3246" spans="1:2" ht="15">
      <c r="A3246" s="79" t="s">
        <v>3972</v>
      </c>
      <c r="B3246" s="78" t="s">
        <v>8044</v>
      </c>
    </row>
    <row r="3247" spans="1:2" ht="15">
      <c r="A3247" s="79" t="s">
        <v>3973</v>
      </c>
      <c r="B3247" s="78" t="s">
        <v>8044</v>
      </c>
    </row>
    <row r="3248" spans="1:2" ht="15">
      <c r="A3248" s="79" t="s">
        <v>3974</v>
      </c>
      <c r="B3248" s="78" t="s">
        <v>8044</v>
      </c>
    </row>
    <row r="3249" spans="1:2" ht="15">
      <c r="A3249" s="79" t="s">
        <v>3975</v>
      </c>
      <c r="B3249" s="78" t="s">
        <v>8044</v>
      </c>
    </row>
    <row r="3250" spans="1:2" ht="15">
      <c r="A3250" s="79" t="s">
        <v>3976</v>
      </c>
      <c r="B3250" s="78" t="s">
        <v>8044</v>
      </c>
    </row>
    <row r="3251" spans="1:2" ht="15">
      <c r="A3251" s="79" t="s">
        <v>3977</v>
      </c>
      <c r="B3251" s="78" t="s">
        <v>8044</v>
      </c>
    </row>
    <row r="3252" spans="1:2" ht="15">
      <c r="A3252" s="79" t="s">
        <v>3978</v>
      </c>
      <c r="B3252" s="78" t="s">
        <v>8044</v>
      </c>
    </row>
    <row r="3253" spans="1:2" ht="15">
      <c r="A3253" s="79" t="s">
        <v>3979</v>
      </c>
      <c r="B3253" s="78" t="s">
        <v>8044</v>
      </c>
    </row>
    <row r="3254" spans="1:2" ht="15">
      <c r="A3254" s="79" t="s">
        <v>3980</v>
      </c>
      <c r="B3254" s="78" t="s">
        <v>8044</v>
      </c>
    </row>
    <row r="3255" spans="1:2" ht="15">
      <c r="A3255" s="79" t="s">
        <v>3981</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614</v>
      </c>
      <c r="B3" s="113" t="s">
        <v>614</v>
      </c>
      <c r="C3" s="35">
        <v>63</v>
      </c>
    </row>
    <row r="4" spans="1:3" ht="15">
      <c r="A4" s="113" t="s">
        <v>614</v>
      </c>
      <c r="B4" s="113" t="s">
        <v>615</v>
      </c>
      <c r="C4" s="35">
        <v>12</v>
      </c>
    </row>
    <row r="5" spans="1:3" ht="15">
      <c r="A5" s="113" t="s">
        <v>614</v>
      </c>
      <c r="B5" s="113" t="s">
        <v>616</v>
      </c>
      <c r="C5" s="35">
        <v>7</v>
      </c>
    </row>
    <row r="6" spans="1:3" ht="15">
      <c r="A6" s="113" t="s">
        <v>615</v>
      </c>
      <c r="B6" s="113" t="s">
        <v>615</v>
      </c>
      <c r="C6" s="35">
        <v>38</v>
      </c>
    </row>
    <row r="7" spans="1:3" ht="15">
      <c r="A7" s="113" t="s">
        <v>615</v>
      </c>
      <c r="B7" s="113" t="s">
        <v>616</v>
      </c>
      <c r="C7" s="35">
        <v>2</v>
      </c>
    </row>
    <row r="8" spans="1:3" ht="15">
      <c r="A8" s="113" t="s">
        <v>616</v>
      </c>
      <c r="B8" s="113" t="s">
        <v>616</v>
      </c>
      <c r="C8" s="35">
        <v>5</v>
      </c>
    </row>
    <row r="9" spans="1:3" ht="15">
      <c r="A9" s="113" t="s">
        <v>617</v>
      </c>
      <c r="B9" s="113" t="s">
        <v>617</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216</v>
      </c>
      <c r="B2" s="78">
        <v>475</v>
      </c>
    </row>
    <row r="3" spans="1:2" ht="15">
      <c r="A3" s="108" t="s">
        <v>218</v>
      </c>
      <c r="B3" s="78">
        <v>351</v>
      </c>
    </row>
    <row r="4" spans="1:2" ht="15">
      <c r="A4" s="108" t="s">
        <v>219</v>
      </c>
      <c r="B4" s="78">
        <v>98</v>
      </c>
    </row>
    <row r="5" spans="1:2" ht="15">
      <c r="A5" s="108" t="s">
        <v>217</v>
      </c>
      <c r="B5" s="78">
        <v>0</v>
      </c>
    </row>
    <row r="6" spans="1:2" ht="15">
      <c r="A6" s="108" t="s">
        <v>234</v>
      </c>
      <c r="B6" s="78">
        <v>0</v>
      </c>
    </row>
    <row r="7" spans="1:2" ht="15">
      <c r="A7" s="108" t="s">
        <v>233</v>
      </c>
      <c r="B7" s="78">
        <v>0</v>
      </c>
    </row>
    <row r="8" spans="1:2" ht="15">
      <c r="A8" s="108" t="s">
        <v>231</v>
      </c>
      <c r="B8" s="78">
        <v>0</v>
      </c>
    </row>
    <row r="9" spans="1:2" ht="15">
      <c r="A9" s="108" t="s">
        <v>232</v>
      </c>
      <c r="B9" s="78">
        <v>0</v>
      </c>
    </row>
    <row r="10" spans="1:2" ht="15">
      <c r="A10" s="108" t="s">
        <v>235</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613</v>
      </c>
      <c r="BD2" s="13" t="s">
        <v>623</v>
      </c>
      <c r="BE2" s="13" t="s">
        <v>624</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219</v>
      </c>
      <c r="C3" s="65"/>
      <c r="D3" s="66"/>
      <c r="E3" s="67"/>
      <c r="F3" s="68"/>
      <c r="G3" s="65"/>
      <c r="H3" s="69"/>
      <c r="I3" s="70"/>
      <c r="J3" s="70"/>
      <c r="K3" s="35" t="s">
        <v>65</v>
      </c>
      <c r="L3" s="71">
        <v>3</v>
      </c>
      <c r="M3" s="71"/>
      <c r="N3" s="72"/>
      <c r="O3" s="78" t="s">
        <v>243</v>
      </c>
      <c r="P3" s="80">
        <v>44660.6166087963</v>
      </c>
      <c r="Q3" s="78" t="s">
        <v>245</v>
      </c>
      <c r="R3" s="78"/>
      <c r="S3" s="78"/>
      <c r="T3" s="78"/>
      <c r="U3" s="78"/>
      <c r="V3" s="84" t="str">
        <f>HYPERLINK("http://pbs.twimg.com/profile_images/1424113714471469057/s5D4hDLF_normal.jpg")</f>
        <v>http://pbs.twimg.com/profile_images/1424113714471469057/s5D4hDLF_normal.jpg</v>
      </c>
      <c r="W3" s="80">
        <v>44660.6166087963</v>
      </c>
      <c r="X3" s="85">
        <v>44660</v>
      </c>
      <c r="Y3" s="87" t="s">
        <v>333</v>
      </c>
      <c r="Z3" s="84" t="str">
        <f>HYPERLINK("https://twitter.com/#!/marketingtweetx/status/1512804504990846978")</f>
        <v>https://twitter.com/#!/marketingtweetx/status/1512804504990846978</v>
      </c>
      <c r="AA3" s="78"/>
      <c r="AB3" s="78"/>
      <c r="AC3" s="87" t="s">
        <v>360</v>
      </c>
      <c r="AD3" s="78"/>
      <c r="AE3" s="78" t="b">
        <v>0</v>
      </c>
      <c r="AF3" s="78">
        <v>0</v>
      </c>
      <c r="AG3" s="87" t="s">
        <v>410</v>
      </c>
      <c r="AH3" s="78" t="b">
        <v>1</v>
      </c>
      <c r="AI3" s="78" t="s">
        <v>411</v>
      </c>
      <c r="AJ3" s="78"/>
      <c r="AK3" s="87" t="s">
        <v>412</v>
      </c>
      <c r="AL3" s="78" t="b">
        <v>0</v>
      </c>
      <c r="AM3" s="78">
        <v>1</v>
      </c>
      <c r="AN3" s="87" t="s">
        <v>380</v>
      </c>
      <c r="AO3" s="87" t="s">
        <v>413</v>
      </c>
      <c r="AP3" s="78" t="b">
        <v>0</v>
      </c>
      <c r="AQ3" s="87" t="s">
        <v>380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243</v>
      </c>
      <c r="P4" s="81">
        <v>44663.64607638889</v>
      </c>
      <c r="Q4" s="79" t="s">
        <v>245</v>
      </c>
      <c r="R4" s="79"/>
      <c r="S4" s="79"/>
      <c r="T4" s="79"/>
      <c r="U4" s="79"/>
      <c r="V4" s="82" t="str">
        <f>HYPERLINK("http://pbs.twimg.com/profile_images/1284861062895075334/6eKOLrFY_normal.jpg")</f>
        <v>http://pbs.twimg.com/profile_images/1284861062895075334/6eKOLrFY_normal.jpg</v>
      </c>
      <c r="W4" s="81">
        <v>44663.64607638889</v>
      </c>
      <c r="X4" s="86">
        <v>44663</v>
      </c>
      <c r="Y4" s="83" t="s">
        <v>334</v>
      </c>
      <c r="Z4" s="82" t="str">
        <f>HYPERLINK("https://twitter.com/#!/anasebrahem/status/1513902347256279042")</f>
        <v>https://twitter.com/#!/anasebrahem/status/1513902347256279042</v>
      </c>
      <c r="AA4" s="79"/>
      <c r="AB4" s="79"/>
      <c r="AC4" s="83" t="s">
        <v>361</v>
      </c>
      <c r="AD4" s="79"/>
      <c r="AE4" s="79" t="b">
        <v>0</v>
      </c>
      <c r="AF4" s="79">
        <v>0</v>
      </c>
      <c r="AG4" s="83" t="s">
        <v>410</v>
      </c>
      <c r="AH4" s="79" t="b">
        <v>1</v>
      </c>
      <c r="AI4" s="79" t="s">
        <v>411</v>
      </c>
      <c r="AJ4" s="79"/>
      <c r="AK4" s="83" t="s">
        <v>412</v>
      </c>
      <c r="AL4" s="79" t="b">
        <v>0</v>
      </c>
      <c r="AM4" s="79">
        <v>2</v>
      </c>
      <c r="AN4" s="83" t="s">
        <v>380</v>
      </c>
      <c r="AO4" s="83" t="s">
        <v>414</v>
      </c>
      <c r="AP4" s="79" t="b">
        <v>0</v>
      </c>
      <c r="AQ4" s="83" t="s">
        <v>380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220</v>
      </c>
      <c r="C5" s="65"/>
      <c r="D5" s="66"/>
      <c r="E5" s="67"/>
      <c r="F5" s="68"/>
      <c r="G5" s="65"/>
      <c r="H5" s="69"/>
      <c r="I5" s="70"/>
      <c r="J5" s="70"/>
      <c r="K5" s="35" t="s">
        <v>65</v>
      </c>
      <c r="L5" s="77">
        <v>7</v>
      </c>
      <c r="M5" s="77"/>
      <c r="N5" s="72"/>
      <c r="O5" s="79" t="s">
        <v>244</v>
      </c>
      <c r="P5" s="81">
        <v>44625.60612268518</v>
      </c>
      <c r="Q5" s="79" t="s">
        <v>246</v>
      </c>
      <c r="R5" s="82" t="str">
        <f>HYPERLINK("https://nodexlgraphgallery.org/Pages/Graph.aspx?graphID=272536")</f>
        <v>https://nodexlgraphgallery.org/Pages/Graph.aspx?graphID=272536</v>
      </c>
      <c r="S5" s="79" t="s">
        <v>317</v>
      </c>
      <c r="T5" s="83" t="s">
        <v>322</v>
      </c>
      <c r="U5" s="79"/>
      <c r="V5" s="82" t="str">
        <f>HYPERLINK("http://pbs.twimg.com/profile_images/1443845612445839401/cczEDG9W_normal.jpg")</f>
        <v>http://pbs.twimg.com/profile_images/1443845612445839401/cczEDG9W_normal.jpg</v>
      </c>
      <c r="W5" s="81">
        <v>44625.60612268518</v>
      </c>
      <c r="X5" s="86">
        <v>44625</v>
      </c>
      <c r="Y5" s="83" t="s">
        <v>335</v>
      </c>
      <c r="Z5" s="82" t="str">
        <f>HYPERLINK("https://twitter.com/#!/this0499154500/status/1500117129982623751")</f>
        <v>https://twitter.com/#!/this0499154500/status/1500117129982623751</v>
      </c>
      <c r="AA5" s="79"/>
      <c r="AB5" s="79"/>
      <c r="AC5" s="83" t="s">
        <v>362</v>
      </c>
      <c r="AD5" s="79"/>
      <c r="AE5" s="79" t="b">
        <v>0</v>
      </c>
      <c r="AF5" s="79">
        <v>0</v>
      </c>
      <c r="AG5" s="83" t="s">
        <v>410</v>
      </c>
      <c r="AH5" s="79" t="b">
        <v>0</v>
      </c>
      <c r="AI5" s="79" t="s">
        <v>411</v>
      </c>
      <c r="AJ5" s="79"/>
      <c r="AK5" s="83" t="s">
        <v>410</v>
      </c>
      <c r="AL5" s="79" t="b">
        <v>0</v>
      </c>
      <c r="AM5" s="79">
        <v>1</v>
      </c>
      <c r="AN5" s="83" t="s">
        <v>410</v>
      </c>
      <c r="AO5" s="83" t="s">
        <v>415</v>
      </c>
      <c r="AP5" s="79" t="b">
        <v>0</v>
      </c>
      <c r="AQ5" s="83" t="s">
        <v>362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8</v>
      </c>
      <c r="M6" s="77"/>
      <c r="N6" s="72"/>
      <c r="O6" s="79" t="s">
        <v>243</v>
      </c>
      <c r="P6" s="81">
        <v>44625.640752314815</v>
      </c>
      <c r="Q6" s="79" t="s">
        <v>247</v>
      </c>
      <c r="R6" s="82" t="str">
        <f>HYPERLINK("https://nodexlgraphgallery.org/Pages/Graph.aspx?graphID=272536")</f>
        <v>https://nodexlgraphgallery.org/Pages/Graph.aspx?graphID=272536</v>
      </c>
      <c r="S6" s="79" t="s">
        <v>317</v>
      </c>
      <c r="T6" s="83" t="s">
        <v>323</v>
      </c>
      <c r="U6" s="79"/>
      <c r="V6" s="82" t="str">
        <f>HYPERLINK("http://pbs.twimg.com/profile_images/1443845612445839401/cczEDG9W_normal.jpg")</f>
        <v>http://pbs.twimg.com/profile_images/1443845612445839401/cczEDG9W_normal.jpg</v>
      </c>
      <c r="W6" s="81">
        <v>44625.640752314815</v>
      </c>
      <c r="X6" s="86">
        <v>44625</v>
      </c>
      <c r="Y6" s="83" t="s">
        <v>336</v>
      </c>
      <c r="Z6" s="82" t="str">
        <f>HYPERLINK("https://twitter.com/#!/this0499154500/status/1500129679071756293")</f>
        <v>https://twitter.com/#!/this0499154500/status/1500129679071756293</v>
      </c>
      <c r="AA6" s="79"/>
      <c r="AB6" s="79"/>
      <c r="AC6" s="83" t="s">
        <v>363</v>
      </c>
      <c r="AD6" s="79"/>
      <c r="AE6" s="79" t="b">
        <v>0</v>
      </c>
      <c r="AF6" s="79">
        <v>0</v>
      </c>
      <c r="AG6" s="83" t="s">
        <v>410</v>
      </c>
      <c r="AH6" s="79" t="b">
        <v>0</v>
      </c>
      <c r="AI6" s="79" t="s">
        <v>411</v>
      </c>
      <c r="AJ6" s="79"/>
      <c r="AK6" s="83" t="s">
        <v>410</v>
      </c>
      <c r="AL6" s="79" t="b">
        <v>0</v>
      </c>
      <c r="AM6" s="79">
        <v>1</v>
      </c>
      <c r="AN6" s="83" t="s">
        <v>362</v>
      </c>
      <c r="AO6" s="83" t="s">
        <v>415</v>
      </c>
      <c r="AP6" s="79" t="b">
        <v>0</v>
      </c>
      <c r="AQ6" s="83" t="s">
        <v>362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222</v>
      </c>
      <c r="C7" s="65"/>
      <c r="D7" s="66"/>
      <c r="E7" s="67"/>
      <c r="F7" s="68"/>
      <c r="G7" s="65"/>
      <c r="H7" s="69"/>
      <c r="I7" s="70"/>
      <c r="J7" s="70"/>
      <c r="K7" s="35" t="s">
        <v>65</v>
      </c>
      <c r="L7" s="77">
        <v>11</v>
      </c>
      <c r="M7" s="77"/>
      <c r="N7" s="72"/>
      <c r="O7" s="79" t="s">
        <v>244</v>
      </c>
      <c r="P7" s="81">
        <v>44632.73615740741</v>
      </c>
      <c r="Q7" s="79" t="s">
        <v>248</v>
      </c>
      <c r="R7" s="82" t="str">
        <f>HYPERLINK("https://nodexlgraphgallery.org/Pages/Graph.aspx?graphID=272958")</f>
        <v>https://nodexlgraphgallery.org/Pages/Graph.aspx?graphID=272958</v>
      </c>
      <c r="S7" s="79" t="s">
        <v>317</v>
      </c>
      <c r="T7" s="83" t="s">
        <v>324</v>
      </c>
      <c r="U7" s="79"/>
      <c r="V7" s="82" t="str">
        <f>HYPERLINK("http://pbs.twimg.com/profile_images/1443845612445839401/cczEDG9W_normal.jpg")</f>
        <v>http://pbs.twimg.com/profile_images/1443845612445839401/cczEDG9W_normal.jpg</v>
      </c>
      <c r="W7" s="81">
        <v>44632.73615740741</v>
      </c>
      <c r="X7" s="86">
        <v>44632</v>
      </c>
      <c r="Y7" s="83" t="s">
        <v>337</v>
      </c>
      <c r="Z7" s="82" t="str">
        <f>HYPERLINK("https://twitter.com/#!/this0499154500/status/1502700969787805697")</f>
        <v>https://twitter.com/#!/this0499154500/status/1502700969787805697</v>
      </c>
      <c r="AA7" s="79"/>
      <c r="AB7" s="79"/>
      <c r="AC7" s="83" t="s">
        <v>364</v>
      </c>
      <c r="AD7" s="79"/>
      <c r="AE7" s="79" t="b">
        <v>0</v>
      </c>
      <c r="AF7" s="79">
        <v>0</v>
      </c>
      <c r="AG7" s="83" t="s">
        <v>410</v>
      </c>
      <c r="AH7" s="79" t="b">
        <v>0</v>
      </c>
      <c r="AI7" s="79" t="s">
        <v>411</v>
      </c>
      <c r="AJ7" s="79"/>
      <c r="AK7" s="83" t="s">
        <v>410</v>
      </c>
      <c r="AL7" s="79" t="b">
        <v>0</v>
      </c>
      <c r="AM7" s="79">
        <v>0</v>
      </c>
      <c r="AN7" s="83" t="s">
        <v>410</v>
      </c>
      <c r="AO7" s="83" t="s">
        <v>415</v>
      </c>
      <c r="AP7" s="79" t="b">
        <v>0</v>
      </c>
      <c r="AQ7" s="83" t="s">
        <v>364</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223</v>
      </c>
      <c r="C8" s="65"/>
      <c r="D8" s="66"/>
      <c r="E8" s="67"/>
      <c r="F8" s="68"/>
      <c r="G8" s="65"/>
      <c r="H8" s="69"/>
      <c r="I8" s="70"/>
      <c r="J8" s="70"/>
      <c r="K8" s="35" t="s">
        <v>65</v>
      </c>
      <c r="L8" s="77">
        <v>14</v>
      </c>
      <c r="M8" s="77"/>
      <c r="N8" s="72"/>
      <c r="O8" s="79" t="s">
        <v>244</v>
      </c>
      <c r="P8" s="81">
        <v>44653.8109375</v>
      </c>
      <c r="Q8" s="79" t="s">
        <v>249</v>
      </c>
      <c r="R8" s="82" t="str">
        <f>HYPERLINK("https://nodexlgraphgallery.org/Pages/Graph.aspx?graphID=274172")</f>
        <v>https://nodexlgraphgallery.org/Pages/Graph.aspx?graphID=274172</v>
      </c>
      <c r="S8" s="79" t="s">
        <v>317</v>
      </c>
      <c r="T8" s="83" t="s">
        <v>324</v>
      </c>
      <c r="U8" s="79"/>
      <c r="V8" s="82" t="str">
        <f>HYPERLINK("http://pbs.twimg.com/profile_images/1443845612445839401/cczEDG9W_normal.jpg")</f>
        <v>http://pbs.twimg.com/profile_images/1443845612445839401/cczEDG9W_normal.jpg</v>
      </c>
      <c r="W8" s="81">
        <v>44653.8109375</v>
      </c>
      <c r="X8" s="86">
        <v>44653</v>
      </c>
      <c r="Y8" s="83" t="s">
        <v>338</v>
      </c>
      <c r="Z8" s="82" t="str">
        <f>HYPERLINK("https://twitter.com/#!/this0499154500/status/1510338215504400392")</f>
        <v>https://twitter.com/#!/this0499154500/status/1510338215504400392</v>
      </c>
      <c r="AA8" s="79"/>
      <c r="AB8" s="79"/>
      <c r="AC8" s="83" t="s">
        <v>365</v>
      </c>
      <c r="AD8" s="79"/>
      <c r="AE8" s="79" t="b">
        <v>0</v>
      </c>
      <c r="AF8" s="79">
        <v>1</v>
      </c>
      <c r="AG8" s="83" t="s">
        <v>410</v>
      </c>
      <c r="AH8" s="79" t="b">
        <v>0</v>
      </c>
      <c r="AI8" s="79" t="s">
        <v>411</v>
      </c>
      <c r="AJ8" s="79"/>
      <c r="AK8" s="83" t="s">
        <v>410</v>
      </c>
      <c r="AL8" s="79" t="b">
        <v>0</v>
      </c>
      <c r="AM8" s="79">
        <v>0</v>
      </c>
      <c r="AN8" s="83" t="s">
        <v>410</v>
      </c>
      <c r="AO8" s="83" t="s">
        <v>415</v>
      </c>
      <c r="AP8" s="79" t="b">
        <v>0</v>
      </c>
      <c r="AQ8" s="83" t="s">
        <v>365</v>
      </c>
      <c r="AR8" s="79" t="s">
        <v>176</v>
      </c>
      <c r="AS8" s="79">
        <v>0</v>
      </c>
      <c r="AT8" s="79">
        <v>0</v>
      </c>
      <c r="AU8" s="79"/>
      <c r="AV8" s="79"/>
      <c r="AW8" s="79"/>
      <c r="AX8" s="79"/>
      <c r="AY8" s="79"/>
      <c r="AZ8" s="79"/>
      <c r="BA8" s="79"/>
      <c r="BB8" s="79"/>
      <c r="BC8">
        <v>7</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223</v>
      </c>
      <c r="C9" s="65"/>
      <c r="D9" s="66"/>
      <c r="E9" s="67"/>
      <c r="F9" s="68"/>
      <c r="G9" s="65"/>
      <c r="H9" s="69"/>
      <c r="I9" s="70"/>
      <c r="J9" s="70"/>
      <c r="K9" s="35" t="s">
        <v>65</v>
      </c>
      <c r="L9" s="77">
        <v>15</v>
      </c>
      <c r="M9" s="77"/>
      <c r="N9" s="72"/>
      <c r="O9" s="79" t="s">
        <v>244</v>
      </c>
      <c r="P9" s="81">
        <v>44660.49177083333</v>
      </c>
      <c r="Q9" s="79" t="s">
        <v>250</v>
      </c>
      <c r="R9" s="82" t="str">
        <f>HYPERLINK("https://nodexlgraphgallery.org/Pages/Graph.aspx?graphID=274551")</f>
        <v>https://nodexlgraphgallery.org/Pages/Graph.aspx?graphID=274551</v>
      </c>
      <c r="S9" s="79" t="s">
        <v>317</v>
      </c>
      <c r="T9" s="83" t="s">
        <v>324</v>
      </c>
      <c r="U9" s="79"/>
      <c r="V9" s="82" t="str">
        <f>HYPERLINK("http://pbs.twimg.com/profile_images/1443845612445839401/cczEDG9W_normal.jpg")</f>
        <v>http://pbs.twimg.com/profile_images/1443845612445839401/cczEDG9W_normal.jpg</v>
      </c>
      <c r="W9" s="81">
        <v>44660.49177083333</v>
      </c>
      <c r="X9" s="86">
        <v>44660</v>
      </c>
      <c r="Y9" s="83" t="s">
        <v>339</v>
      </c>
      <c r="Z9" s="82" t="str">
        <f>HYPERLINK("https://twitter.com/#!/this0499154500/status/1512759267618607104")</f>
        <v>https://twitter.com/#!/this0499154500/status/1512759267618607104</v>
      </c>
      <c r="AA9" s="79"/>
      <c r="AB9" s="79"/>
      <c r="AC9" s="83" t="s">
        <v>366</v>
      </c>
      <c r="AD9" s="79"/>
      <c r="AE9" s="79" t="b">
        <v>0</v>
      </c>
      <c r="AF9" s="79">
        <v>0</v>
      </c>
      <c r="AG9" s="83" t="s">
        <v>410</v>
      </c>
      <c r="AH9" s="79" t="b">
        <v>0</v>
      </c>
      <c r="AI9" s="79" t="s">
        <v>411</v>
      </c>
      <c r="AJ9" s="79"/>
      <c r="AK9" s="83" t="s">
        <v>410</v>
      </c>
      <c r="AL9" s="79" t="b">
        <v>0</v>
      </c>
      <c r="AM9" s="79">
        <v>0</v>
      </c>
      <c r="AN9" s="83" t="s">
        <v>410</v>
      </c>
      <c r="AO9" s="83" t="s">
        <v>415</v>
      </c>
      <c r="AP9" s="79" t="b">
        <v>0</v>
      </c>
      <c r="AQ9" s="83" t="s">
        <v>366</v>
      </c>
      <c r="AR9" s="79" t="s">
        <v>176</v>
      </c>
      <c r="AS9" s="79">
        <v>0</v>
      </c>
      <c r="AT9" s="79">
        <v>0</v>
      </c>
      <c r="AU9" s="79"/>
      <c r="AV9" s="79"/>
      <c r="AW9" s="79"/>
      <c r="AX9" s="79"/>
      <c r="AY9" s="79"/>
      <c r="AZ9" s="79"/>
      <c r="BA9" s="79"/>
      <c r="BB9" s="79"/>
      <c r="BC9">
        <v>7</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223</v>
      </c>
      <c r="C10" s="65"/>
      <c r="D10" s="66"/>
      <c r="E10" s="67"/>
      <c r="F10" s="68"/>
      <c r="G10" s="65"/>
      <c r="H10" s="69"/>
      <c r="I10" s="70"/>
      <c r="J10" s="70"/>
      <c r="K10" s="35" t="s">
        <v>65</v>
      </c>
      <c r="L10" s="77">
        <v>16</v>
      </c>
      <c r="M10" s="77"/>
      <c r="N10" s="72"/>
      <c r="O10" s="79" t="s">
        <v>244</v>
      </c>
      <c r="P10" s="81">
        <v>44667.79832175926</v>
      </c>
      <c r="Q10" s="79" t="s">
        <v>251</v>
      </c>
      <c r="R10" s="82" t="str">
        <f>HYPERLINK("https://nodexlgraphgallery.org/Pages/Graph.aspx?graphID=274863")</f>
        <v>https://nodexlgraphgallery.org/Pages/Graph.aspx?graphID=274863</v>
      </c>
      <c r="S10" s="79" t="s">
        <v>317</v>
      </c>
      <c r="T10" s="83" t="s">
        <v>324</v>
      </c>
      <c r="U10" s="79"/>
      <c r="V10" s="82" t="str">
        <f>HYPERLINK("http://pbs.twimg.com/profile_images/1443845612445839401/cczEDG9W_normal.jpg")</f>
        <v>http://pbs.twimg.com/profile_images/1443845612445839401/cczEDG9W_normal.jpg</v>
      </c>
      <c r="W10" s="81">
        <v>44667.79832175926</v>
      </c>
      <c r="X10" s="86">
        <v>44667</v>
      </c>
      <c r="Y10" s="83" t="s">
        <v>340</v>
      </c>
      <c r="Z10" s="82" t="str">
        <f>HYPERLINK("https://twitter.com/#!/this0499154500/status/1515407072715853830")</f>
        <v>https://twitter.com/#!/this0499154500/status/1515407072715853830</v>
      </c>
      <c r="AA10" s="79"/>
      <c r="AB10" s="79"/>
      <c r="AC10" s="83" t="s">
        <v>367</v>
      </c>
      <c r="AD10" s="79"/>
      <c r="AE10" s="79" t="b">
        <v>0</v>
      </c>
      <c r="AF10" s="79">
        <v>0</v>
      </c>
      <c r="AG10" s="83" t="s">
        <v>410</v>
      </c>
      <c r="AH10" s="79" t="b">
        <v>0</v>
      </c>
      <c r="AI10" s="79" t="s">
        <v>411</v>
      </c>
      <c r="AJ10" s="79"/>
      <c r="AK10" s="83" t="s">
        <v>410</v>
      </c>
      <c r="AL10" s="79" t="b">
        <v>0</v>
      </c>
      <c r="AM10" s="79">
        <v>0</v>
      </c>
      <c r="AN10" s="83" t="s">
        <v>410</v>
      </c>
      <c r="AO10" s="83" t="s">
        <v>415</v>
      </c>
      <c r="AP10" s="79" t="b">
        <v>0</v>
      </c>
      <c r="AQ10" s="83" t="s">
        <v>367</v>
      </c>
      <c r="AR10" s="79" t="s">
        <v>176</v>
      </c>
      <c r="AS10" s="79">
        <v>0</v>
      </c>
      <c r="AT10" s="79">
        <v>0</v>
      </c>
      <c r="AU10" s="79"/>
      <c r="AV10" s="79"/>
      <c r="AW10" s="79"/>
      <c r="AX10" s="79"/>
      <c r="AY10" s="79"/>
      <c r="AZ10" s="79"/>
      <c r="BA10" s="79"/>
      <c r="BB10" s="79"/>
      <c r="BC10">
        <v>7</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223</v>
      </c>
      <c r="C11" s="65"/>
      <c r="D11" s="66"/>
      <c r="E11" s="67"/>
      <c r="F11" s="68"/>
      <c r="G11" s="65"/>
      <c r="H11" s="69"/>
      <c r="I11" s="70"/>
      <c r="J11" s="70"/>
      <c r="K11" s="35" t="s">
        <v>65</v>
      </c>
      <c r="L11" s="77">
        <v>17</v>
      </c>
      <c r="M11" s="77"/>
      <c r="N11" s="72"/>
      <c r="O11" s="79" t="s">
        <v>244</v>
      </c>
      <c r="P11" s="81">
        <v>44674.63425925926</v>
      </c>
      <c r="Q11" s="79" t="s">
        <v>252</v>
      </c>
      <c r="R11" s="82" t="str">
        <f>HYPERLINK("https://nodexlgraphgallery.org/Pages/Graph.aspx?graphID=275388")</f>
        <v>https://nodexlgraphgallery.org/Pages/Graph.aspx?graphID=275388</v>
      </c>
      <c r="S11" s="79" t="s">
        <v>317</v>
      </c>
      <c r="T11" s="83" t="s">
        <v>325</v>
      </c>
      <c r="U11" s="79"/>
      <c r="V11" s="82" t="str">
        <f>HYPERLINK("http://pbs.twimg.com/profile_images/1443845612445839401/cczEDG9W_normal.jpg")</f>
        <v>http://pbs.twimg.com/profile_images/1443845612445839401/cczEDG9W_normal.jpg</v>
      </c>
      <c r="W11" s="81">
        <v>44674.63425925926</v>
      </c>
      <c r="X11" s="86">
        <v>44674</v>
      </c>
      <c r="Y11" s="83" t="s">
        <v>341</v>
      </c>
      <c r="Z11" s="82" t="str">
        <f>HYPERLINK("https://twitter.com/#!/this0499154500/status/1517884331489964033")</f>
        <v>https://twitter.com/#!/this0499154500/status/1517884331489964033</v>
      </c>
      <c r="AA11" s="79"/>
      <c r="AB11" s="79"/>
      <c r="AC11" s="83" t="s">
        <v>368</v>
      </c>
      <c r="AD11" s="79"/>
      <c r="AE11" s="79" t="b">
        <v>0</v>
      </c>
      <c r="AF11" s="79">
        <v>0</v>
      </c>
      <c r="AG11" s="83" t="s">
        <v>410</v>
      </c>
      <c r="AH11" s="79" t="b">
        <v>0</v>
      </c>
      <c r="AI11" s="79" t="s">
        <v>411</v>
      </c>
      <c r="AJ11" s="79"/>
      <c r="AK11" s="83" t="s">
        <v>410</v>
      </c>
      <c r="AL11" s="79" t="b">
        <v>0</v>
      </c>
      <c r="AM11" s="79">
        <v>0</v>
      </c>
      <c r="AN11" s="83" t="s">
        <v>410</v>
      </c>
      <c r="AO11" s="83" t="s">
        <v>415</v>
      </c>
      <c r="AP11" s="79" t="b">
        <v>0</v>
      </c>
      <c r="AQ11" s="83" t="s">
        <v>368</v>
      </c>
      <c r="AR11" s="79" t="s">
        <v>176</v>
      </c>
      <c r="AS11" s="79">
        <v>0</v>
      </c>
      <c r="AT11" s="79">
        <v>0</v>
      </c>
      <c r="AU11" s="79"/>
      <c r="AV11" s="79"/>
      <c r="AW11" s="79"/>
      <c r="AX11" s="79"/>
      <c r="AY11" s="79"/>
      <c r="AZ11" s="79"/>
      <c r="BA11" s="79"/>
      <c r="BB11" s="79"/>
      <c r="BC11">
        <v>7</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223</v>
      </c>
      <c r="C12" s="65"/>
      <c r="D12" s="66"/>
      <c r="E12" s="67"/>
      <c r="F12" s="68"/>
      <c r="G12" s="65"/>
      <c r="H12" s="69"/>
      <c r="I12" s="70"/>
      <c r="J12" s="70"/>
      <c r="K12" s="35" t="s">
        <v>65</v>
      </c>
      <c r="L12" s="77">
        <v>18</v>
      </c>
      <c r="M12" s="77"/>
      <c r="N12" s="72"/>
      <c r="O12" s="79" t="s">
        <v>244</v>
      </c>
      <c r="P12" s="81">
        <v>44683.45649305556</v>
      </c>
      <c r="Q12" s="79" t="s">
        <v>253</v>
      </c>
      <c r="R12" s="82" t="str">
        <f>HYPERLINK("https://nodexlgraphgallery.org/Pages/Graph.aspx?graphID=275682")</f>
        <v>https://nodexlgraphgallery.org/Pages/Graph.aspx?graphID=275682</v>
      </c>
      <c r="S12" s="79" t="s">
        <v>317</v>
      </c>
      <c r="T12" s="83" t="s">
        <v>325</v>
      </c>
      <c r="U12" s="79"/>
      <c r="V12" s="82" t="str">
        <f>HYPERLINK("http://pbs.twimg.com/profile_images/1443845612445839401/cczEDG9W_normal.jpg")</f>
        <v>http://pbs.twimg.com/profile_images/1443845612445839401/cczEDG9W_normal.jpg</v>
      </c>
      <c r="W12" s="81">
        <v>44683.45649305556</v>
      </c>
      <c r="X12" s="86">
        <v>44683</v>
      </c>
      <c r="Y12" s="83" t="s">
        <v>342</v>
      </c>
      <c r="Z12" s="82" t="str">
        <f>HYPERLINK("https://twitter.com/#!/this0499154500/status/1521081403961708545")</f>
        <v>https://twitter.com/#!/this0499154500/status/1521081403961708545</v>
      </c>
      <c r="AA12" s="79"/>
      <c r="AB12" s="79"/>
      <c r="AC12" s="83" t="s">
        <v>369</v>
      </c>
      <c r="AD12" s="79"/>
      <c r="AE12" s="79" t="b">
        <v>0</v>
      </c>
      <c r="AF12" s="79">
        <v>2</v>
      </c>
      <c r="AG12" s="83" t="s">
        <v>410</v>
      </c>
      <c r="AH12" s="79" t="b">
        <v>0</v>
      </c>
      <c r="AI12" s="79" t="s">
        <v>411</v>
      </c>
      <c r="AJ12" s="79"/>
      <c r="AK12" s="83" t="s">
        <v>410</v>
      </c>
      <c r="AL12" s="79" t="b">
        <v>0</v>
      </c>
      <c r="AM12" s="79">
        <v>0</v>
      </c>
      <c r="AN12" s="83" t="s">
        <v>410</v>
      </c>
      <c r="AO12" s="83" t="s">
        <v>415</v>
      </c>
      <c r="AP12" s="79" t="b">
        <v>0</v>
      </c>
      <c r="AQ12" s="83" t="s">
        <v>369</v>
      </c>
      <c r="AR12" s="79" t="s">
        <v>176</v>
      </c>
      <c r="AS12" s="79">
        <v>0</v>
      </c>
      <c r="AT12" s="79">
        <v>0</v>
      </c>
      <c r="AU12" s="79"/>
      <c r="AV12" s="79"/>
      <c r="AW12" s="79"/>
      <c r="AX12" s="79"/>
      <c r="AY12" s="79"/>
      <c r="AZ12" s="79"/>
      <c r="BA12" s="79"/>
      <c r="BB12" s="79"/>
      <c r="BC12">
        <v>7</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227</v>
      </c>
      <c r="C13" s="65"/>
      <c r="D13" s="66"/>
      <c r="E13" s="67"/>
      <c r="F13" s="68"/>
      <c r="G13" s="65"/>
      <c r="H13" s="69"/>
      <c r="I13" s="70"/>
      <c r="J13" s="70"/>
      <c r="K13" s="35" t="s">
        <v>65</v>
      </c>
      <c r="L13" s="77">
        <v>49</v>
      </c>
      <c r="M13" s="77"/>
      <c r="N13" s="72"/>
      <c r="O13" s="79" t="s">
        <v>244</v>
      </c>
      <c r="P13" s="81">
        <v>44702.38829861111</v>
      </c>
      <c r="Q13" s="79" t="s">
        <v>254</v>
      </c>
      <c r="R13" s="82" t="str">
        <f>HYPERLINK("https://nodexlgraphgallery.org/Pages/Graph.aspx?graphID=276746")</f>
        <v>https://nodexlgraphgallery.org/Pages/Graph.aspx?graphID=276746</v>
      </c>
      <c r="S13" s="79" t="s">
        <v>317</v>
      </c>
      <c r="T13" s="83" t="s">
        <v>326</v>
      </c>
      <c r="U13" s="79"/>
      <c r="V13" s="82" t="str">
        <f>HYPERLINK("http://pbs.twimg.com/profile_images/1443845612445839401/cczEDG9W_normal.jpg")</f>
        <v>http://pbs.twimg.com/profile_images/1443845612445839401/cczEDG9W_normal.jpg</v>
      </c>
      <c r="W13" s="81">
        <v>44702.38829861111</v>
      </c>
      <c r="X13" s="86">
        <v>44702</v>
      </c>
      <c r="Y13" s="83" t="s">
        <v>343</v>
      </c>
      <c r="Z13" s="82" t="str">
        <f>HYPERLINK("https://twitter.com/#!/this0499154500/status/1527942057758695425")</f>
        <v>https://twitter.com/#!/this0499154500/status/1527942057758695425</v>
      </c>
      <c r="AA13" s="79"/>
      <c r="AB13" s="79"/>
      <c r="AC13" s="83" t="s">
        <v>370</v>
      </c>
      <c r="AD13" s="79"/>
      <c r="AE13" s="79" t="b">
        <v>0</v>
      </c>
      <c r="AF13" s="79">
        <v>0</v>
      </c>
      <c r="AG13" s="83" t="s">
        <v>410</v>
      </c>
      <c r="AH13" s="79" t="b">
        <v>0</v>
      </c>
      <c r="AI13" s="79" t="s">
        <v>411</v>
      </c>
      <c r="AJ13" s="79"/>
      <c r="AK13" s="83" t="s">
        <v>410</v>
      </c>
      <c r="AL13" s="79" t="b">
        <v>0</v>
      </c>
      <c r="AM13" s="79">
        <v>0</v>
      </c>
      <c r="AN13" s="83" t="s">
        <v>410</v>
      </c>
      <c r="AO13" s="83" t="s">
        <v>415</v>
      </c>
      <c r="AP13" s="79" t="b">
        <v>0</v>
      </c>
      <c r="AQ13" s="83" t="s">
        <v>370</v>
      </c>
      <c r="AR13" s="79" t="s">
        <v>176</v>
      </c>
      <c r="AS13" s="79">
        <v>0</v>
      </c>
      <c r="AT13" s="79">
        <v>0</v>
      </c>
      <c r="AU13" s="79"/>
      <c r="AV13" s="79"/>
      <c r="AW13" s="79"/>
      <c r="AX13" s="79"/>
      <c r="AY13" s="79"/>
      <c r="AZ13" s="79"/>
      <c r="BA13" s="79"/>
      <c r="BB13" s="79"/>
      <c r="BC13">
        <v>8</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229</v>
      </c>
      <c r="C14" s="65"/>
      <c r="D14" s="66"/>
      <c r="E14" s="67"/>
      <c r="F14" s="68"/>
      <c r="G14" s="65"/>
      <c r="H14" s="69"/>
      <c r="I14" s="70"/>
      <c r="J14" s="70"/>
      <c r="K14" s="35" t="s">
        <v>65</v>
      </c>
      <c r="L14" s="77">
        <v>53</v>
      </c>
      <c r="M14" s="77"/>
      <c r="N14" s="72"/>
      <c r="O14" s="79" t="s">
        <v>244</v>
      </c>
      <c r="P14" s="81">
        <v>44647.46704861111</v>
      </c>
      <c r="Q14" s="79" t="s">
        <v>255</v>
      </c>
      <c r="R14" s="79" t="s">
        <v>294</v>
      </c>
      <c r="S14" s="79" t="s">
        <v>318</v>
      </c>
      <c r="T14" s="83" t="s">
        <v>323</v>
      </c>
      <c r="U14" s="79"/>
      <c r="V14" s="82" t="str">
        <f>HYPERLINK("http://pbs.twimg.com/profile_images/1443845612445839401/cczEDG9W_normal.jpg")</f>
        <v>http://pbs.twimg.com/profile_images/1443845612445839401/cczEDG9W_normal.jpg</v>
      </c>
      <c r="W14" s="81">
        <v>44647.46704861111</v>
      </c>
      <c r="X14" s="86">
        <v>44647</v>
      </c>
      <c r="Y14" s="83" t="s">
        <v>344</v>
      </c>
      <c r="Z14" s="82" t="str">
        <f>HYPERLINK("https://twitter.com/#!/this0499154500/status/1508039266890358784")</f>
        <v>https://twitter.com/#!/this0499154500/status/1508039266890358784</v>
      </c>
      <c r="AA14" s="79"/>
      <c r="AB14" s="79"/>
      <c r="AC14" s="83" t="s">
        <v>371</v>
      </c>
      <c r="AD14" s="79"/>
      <c r="AE14" s="79" t="b">
        <v>0</v>
      </c>
      <c r="AF14" s="79">
        <v>0</v>
      </c>
      <c r="AG14" s="83" t="s">
        <v>410</v>
      </c>
      <c r="AH14" s="79" t="b">
        <v>0</v>
      </c>
      <c r="AI14" s="79" t="s">
        <v>411</v>
      </c>
      <c r="AJ14" s="79"/>
      <c r="AK14" s="83" t="s">
        <v>410</v>
      </c>
      <c r="AL14" s="79" t="b">
        <v>0</v>
      </c>
      <c r="AM14" s="79">
        <v>0</v>
      </c>
      <c r="AN14" s="83" t="s">
        <v>410</v>
      </c>
      <c r="AO14" s="83" t="s">
        <v>415</v>
      </c>
      <c r="AP14" s="79" t="b">
        <v>1</v>
      </c>
      <c r="AQ14" s="83" t="s">
        <v>371</v>
      </c>
      <c r="AR14" s="79" t="s">
        <v>176</v>
      </c>
      <c r="AS14" s="79">
        <v>0</v>
      </c>
      <c r="AT14" s="79">
        <v>0</v>
      </c>
      <c r="AU14" s="79"/>
      <c r="AV14" s="79"/>
      <c r="AW14" s="79"/>
      <c r="AX14" s="79"/>
      <c r="AY14" s="79"/>
      <c r="AZ14" s="79"/>
      <c r="BA14" s="79"/>
      <c r="BB14" s="79"/>
      <c r="BC14">
        <v>9</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217</v>
      </c>
      <c r="C15" s="65"/>
      <c r="D15" s="66"/>
      <c r="E15" s="67"/>
      <c r="F15" s="68"/>
      <c r="G15" s="65"/>
      <c r="H15" s="69"/>
      <c r="I15" s="70"/>
      <c r="J15" s="70"/>
      <c r="K15" s="35" t="s">
        <v>65</v>
      </c>
      <c r="L15" s="77">
        <v>89</v>
      </c>
      <c r="M15" s="77"/>
      <c r="N15" s="72"/>
      <c r="O15" s="79" t="s">
        <v>176</v>
      </c>
      <c r="P15" s="81">
        <v>44718.850335648145</v>
      </c>
      <c r="Q15" s="79" t="s">
        <v>256</v>
      </c>
      <c r="R15" s="79"/>
      <c r="S15" s="79"/>
      <c r="T15" s="83" t="s">
        <v>327</v>
      </c>
      <c r="U15" s="79"/>
      <c r="V15" s="82" t="str">
        <f>HYPERLINK("http://pbs.twimg.com/profile_images/1500992792574763013/jEUwk6i0_normal.jpg")</f>
        <v>http://pbs.twimg.com/profile_images/1500992792574763013/jEUwk6i0_normal.jpg</v>
      </c>
      <c r="W15" s="81">
        <v>44718.850335648145</v>
      </c>
      <c r="X15" s="86">
        <v>44718</v>
      </c>
      <c r="Y15" s="83" t="s">
        <v>345</v>
      </c>
      <c r="Z15" s="82" t="str">
        <f>HYPERLINK("https://twitter.com/#!/lisaownet/status/1533907703847956480")</f>
        <v>https://twitter.com/#!/lisaownet/status/1533907703847956480</v>
      </c>
      <c r="AA15" s="79"/>
      <c r="AB15" s="79"/>
      <c r="AC15" s="83" t="s">
        <v>372</v>
      </c>
      <c r="AD15" s="79"/>
      <c r="AE15" s="79" t="b">
        <v>0</v>
      </c>
      <c r="AF15" s="79">
        <v>0</v>
      </c>
      <c r="AG15" s="83" t="s">
        <v>410</v>
      </c>
      <c r="AH15" s="79" t="b">
        <v>0</v>
      </c>
      <c r="AI15" s="79" t="s">
        <v>411</v>
      </c>
      <c r="AJ15" s="79"/>
      <c r="AK15" s="83" t="s">
        <v>410</v>
      </c>
      <c r="AL15" s="79" t="b">
        <v>0</v>
      </c>
      <c r="AM15" s="79">
        <v>0</v>
      </c>
      <c r="AN15" s="83" t="s">
        <v>410</v>
      </c>
      <c r="AO15" s="83" t="s">
        <v>416</v>
      </c>
      <c r="AP15" s="79" t="b">
        <v>0</v>
      </c>
      <c r="AQ15" s="83" t="s">
        <v>372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23</v>
      </c>
      <c r="BM15" s="50">
        <v>100</v>
      </c>
      <c r="BN15" s="49">
        <v>23</v>
      </c>
    </row>
    <row r="16" spans="1:66" ht="15">
      <c r="A16" s="64" t="s">
        <v>218</v>
      </c>
      <c r="B16" s="64" t="s">
        <v>233</v>
      </c>
      <c r="C16" s="65"/>
      <c r="D16" s="66"/>
      <c r="E16" s="67"/>
      <c r="F16" s="68"/>
      <c r="G16" s="65"/>
      <c r="H16" s="69"/>
      <c r="I16" s="70"/>
      <c r="J16" s="70"/>
      <c r="K16" s="35" t="s">
        <v>65</v>
      </c>
      <c r="L16" s="77">
        <v>90</v>
      </c>
      <c r="M16" s="77"/>
      <c r="N16" s="72"/>
      <c r="O16" s="79" t="s">
        <v>244</v>
      </c>
      <c r="P16" s="81">
        <v>44629.22554398148</v>
      </c>
      <c r="Q16" s="79" t="s">
        <v>257</v>
      </c>
      <c r="R16" s="79" t="s">
        <v>295</v>
      </c>
      <c r="S16" s="79" t="s">
        <v>319</v>
      </c>
      <c r="T16" s="83" t="s">
        <v>328</v>
      </c>
      <c r="U16" s="79"/>
      <c r="V16" s="82" t="str">
        <f>HYPERLINK("http://pbs.twimg.com/profile_images/1072458281174659073/hOF3yEhz_normal.jpg")</f>
        <v>http://pbs.twimg.com/profile_images/1072458281174659073/hOF3yEhz_normal.jpg</v>
      </c>
      <c r="W16" s="81">
        <v>44629.22554398148</v>
      </c>
      <c r="X16" s="86">
        <v>44629</v>
      </c>
      <c r="Y16" s="83" t="s">
        <v>346</v>
      </c>
      <c r="Z16" s="82" t="str">
        <f>HYPERLINK("https://twitter.com/#!/creativesage/status/1501428763615281156")</f>
        <v>https://twitter.com/#!/creativesage/status/1501428763615281156</v>
      </c>
      <c r="AA16" s="79"/>
      <c r="AB16" s="79"/>
      <c r="AC16" s="83" t="s">
        <v>373</v>
      </c>
      <c r="AD16" s="79"/>
      <c r="AE16" s="79" t="b">
        <v>0</v>
      </c>
      <c r="AF16" s="79">
        <v>0</v>
      </c>
      <c r="AG16" s="83" t="s">
        <v>410</v>
      </c>
      <c r="AH16" s="79" t="b">
        <v>0</v>
      </c>
      <c r="AI16" s="79" t="s">
        <v>411</v>
      </c>
      <c r="AJ16" s="79"/>
      <c r="AK16" s="83" t="s">
        <v>410</v>
      </c>
      <c r="AL16" s="79" t="b">
        <v>0</v>
      </c>
      <c r="AM16" s="79">
        <v>0</v>
      </c>
      <c r="AN16" s="83" t="s">
        <v>410</v>
      </c>
      <c r="AO16" s="83" t="s">
        <v>417</v>
      </c>
      <c r="AP16" s="79" t="b">
        <v>1</v>
      </c>
      <c r="AQ16" s="83" t="s">
        <v>373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100</v>
      </c>
      <c r="BN16" s="49">
        <v>12</v>
      </c>
    </row>
    <row r="17" spans="1:66" ht="15">
      <c r="A17" s="64" t="s">
        <v>218</v>
      </c>
      <c r="B17" s="64" t="s">
        <v>232</v>
      </c>
      <c r="C17" s="65"/>
      <c r="D17" s="66"/>
      <c r="E17" s="67"/>
      <c r="F17" s="68"/>
      <c r="G17" s="65"/>
      <c r="H17" s="69"/>
      <c r="I17" s="70"/>
      <c r="J17" s="70"/>
      <c r="K17" s="35" t="s">
        <v>65</v>
      </c>
      <c r="L17" s="77">
        <v>91</v>
      </c>
      <c r="M17" s="77"/>
      <c r="N17" s="72"/>
      <c r="O17" s="79" t="s">
        <v>244</v>
      </c>
      <c r="P17" s="81">
        <v>44672.22554398148</v>
      </c>
      <c r="Q17" s="79" t="s">
        <v>258</v>
      </c>
      <c r="R17" s="82" t="str">
        <f>HYPERLINK("https://paper.li/CreativeSage/SMchat?share_id=5bde4930-c133-11ec-9b52-fa163eed9ef2")</f>
        <v>https://paper.li/CreativeSage/SMchat?share_id=5bde4930-c133-11ec-9b52-fa163eed9ef2</v>
      </c>
      <c r="S17" s="79" t="s">
        <v>320</v>
      </c>
      <c r="T17" s="83" t="s">
        <v>329</v>
      </c>
      <c r="U17" s="79"/>
      <c r="V17" s="82" t="str">
        <f>HYPERLINK("http://pbs.twimg.com/profile_images/1072458281174659073/hOF3yEhz_normal.jpg")</f>
        <v>http://pbs.twimg.com/profile_images/1072458281174659073/hOF3yEhz_normal.jpg</v>
      </c>
      <c r="W17" s="81">
        <v>44672.22554398148</v>
      </c>
      <c r="X17" s="86">
        <v>44672</v>
      </c>
      <c r="Y17" s="83" t="s">
        <v>346</v>
      </c>
      <c r="Z17" s="82" t="str">
        <f>HYPERLINK("https://twitter.com/#!/creativesage/status/1517011442171625472")</f>
        <v>https://twitter.com/#!/creativesage/status/1517011442171625472</v>
      </c>
      <c r="AA17" s="79"/>
      <c r="AB17" s="79"/>
      <c r="AC17" s="83" t="s">
        <v>374</v>
      </c>
      <c r="AD17" s="79"/>
      <c r="AE17" s="79" t="b">
        <v>0</v>
      </c>
      <c r="AF17" s="79">
        <v>0</v>
      </c>
      <c r="AG17" s="83" t="s">
        <v>410</v>
      </c>
      <c r="AH17" s="79" t="b">
        <v>0</v>
      </c>
      <c r="AI17" s="79" t="s">
        <v>411</v>
      </c>
      <c r="AJ17" s="79"/>
      <c r="AK17" s="83" t="s">
        <v>410</v>
      </c>
      <c r="AL17" s="79" t="b">
        <v>0</v>
      </c>
      <c r="AM17" s="79">
        <v>0</v>
      </c>
      <c r="AN17" s="83" t="s">
        <v>410</v>
      </c>
      <c r="AO17" s="83" t="s">
        <v>417</v>
      </c>
      <c r="AP17" s="79" t="b">
        <v>0</v>
      </c>
      <c r="AQ17" s="83" t="s">
        <v>374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92</v>
      </c>
      <c r="M18" s="77"/>
      <c r="N18" s="72"/>
      <c r="O18" s="79" t="s">
        <v>244</v>
      </c>
      <c r="P18" s="81">
        <v>44676.72554398148</v>
      </c>
      <c r="Q18" s="79" t="s">
        <v>259</v>
      </c>
      <c r="R18" s="82" t="str">
        <f>HYPERLINK("https://paper.li/CreativeSage/SMchat?share_id=9b0c40d0-c4bc-11ec-8be8-fa163eed9ef2")</f>
        <v>https://paper.li/CreativeSage/SMchat?share_id=9b0c40d0-c4bc-11ec-8be8-fa163eed9ef2</v>
      </c>
      <c r="S18" s="79" t="s">
        <v>320</v>
      </c>
      <c r="T18" s="83" t="s">
        <v>329</v>
      </c>
      <c r="U18" s="79"/>
      <c r="V18" s="82" t="str">
        <f>HYPERLINK("http://pbs.twimg.com/profile_images/1072458281174659073/hOF3yEhz_normal.jpg")</f>
        <v>http://pbs.twimg.com/profile_images/1072458281174659073/hOF3yEhz_normal.jpg</v>
      </c>
      <c r="W18" s="81">
        <v>44676.72554398148</v>
      </c>
      <c r="X18" s="86">
        <v>44676</v>
      </c>
      <c r="Y18" s="83" t="s">
        <v>347</v>
      </c>
      <c r="Z18" s="82" t="str">
        <f>HYPERLINK("https://twitter.com/#!/creativesage/status/1518642189827547136")</f>
        <v>https://twitter.com/#!/creativesage/status/1518642189827547136</v>
      </c>
      <c r="AA18" s="79"/>
      <c r="AB18" s="79"/>
      <c r="AC18" s="83" t="s">
        <v>375</v>
      </c>
      <c r="AD18" s="79"/>
      <c r="AE18" s="79" t="b">
        <v>0</v>
      </c>
      <c r="AF18" s="79">
        <v>0</v>
      </c>
      <c r="AG18" s="83" t="s">
        <v>410</v>
      </c>
      <c r="AH18" s="79" t="b">
        <v>0</v>
      </c>
      <c r="AI18" s="79" t="s">
        <v>411</v>
      </c>
      <c r="AJ18" s="79"/>
      <c r="AK18" s="83" t="s">
        <v>410</v>
      </c>
      <c r="AL18" s="79" t="b">
        <v>0</v>
      </c>
      <c r="AM18" s="79">
        <v>0</v>
      </c>
      <c r="AN18" s="83" t="s">
        <v>410</v>
      </c>
      <c r="AO18" s="83" t="s">
        <v>417</v>
      </c>
      <c r="AP18" s="79" t="b">
        <v>0</v>
      </c>
      <c r="AQ18" s="83" t="s">
        <v>375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14</v>
      </c>
      <c r="BM18" s="50">
        <v>100</v>
      </c>
      <c r="BN18" s="49">
        <v>14</v>
      </c>
    </row>
    <row r="19" spans="1:66" ht="15">
      <c r="A19" s="64" t="s">
        <v>218</v>
      </c>
      <c r="B19" s="64" t="s">
        <v>235</v>
      </c>
      <c r="C19" s="65"/>
      <c r="D19" s="66"/>
      <c r="E19" s="67"/>
      <c r="F19" s="68"/>
      <c r="G19" s="65"/>
      <c r="H19" s="69"/>
      <c r="I19" s="70"/>
      <c r="J19" s="70"/>
      <c r="K19" s="35" t="s">
        <v>65</v>
      </c>
      <c r="L19" s="77">
        <v>93</v>
      </c>
      <c r="M19" s="77"/>
      <c r="N19" s="72"/>
      <c r="O19" s="79" t="s">
        <v>244</v>
      </c>
      <c r="P19" s="81">
        <v>44688.72557870371</v>
      </c>
      <c r="Q19" s="79" t="s">
        <v>260</v>
      </c>
      <c r="R19" s="82" t="str">
        <f>HYPERLINK("https://paper.li/CreativeSage/SMchat?share_id=99b70720-ce2a-11ec-8be8-fa163eed9ef2")</f>
        <v>https://paper.li/CreativeSage/SMchat?share_id=99b70720-ce2a-11ec-8be8-fa163eed9ef2</v>
      </c>
      <c r="S19" s="79" t="s">
        <v>320</v>
      </c>
      <c r="T19" s="83" t="s">
        <v>329</v>
      </c>
      <c r="U19" s="79"/>
      <c r="V19" s="82" t="str">
        <f>HYPERLINK("http://pbs.twimg.com/profile_images/1072458281174659073/hOF3yEhz_normal.jpg")</f>
        <v>http://pbs.twimg.com/profile_images/1072458281174659073/hOF3yEhz_normal.jpg</v>
      </c>
      <c r="W19" s="81">
        <v>44688.72557870371</v>
      </c>
      <c r="X19" s="86">
        <v>44688</v>
      </c>
      <c r="Y19" s="83" t="s">
        <v>348</v>
      </c>
      <c r="Z19" s="82" t="str">
        <f>HYPERLINK("https://twitter.com/#!/creativesage/status/1522990856575533056")</f>
        <v>https://twitter.com/#!/creativesage/status/1522990856575533056</v>
      </c>
      <c r="AA19" s="79"/>
      <c r="AB19" s="79"/>
      <c r="AC19" s="83" t="s">
        <v>376</v>
      </c>
      <c r="AD19" s="79"/>
      <c r="AE19" s="79" t="b">
        <v>0</v>
      </c>
      <c r="AF19" s="79">
        <v>0</v>
      </c>
      <c r="AG19" s="83" t="s">
        <v>410</v>
      </c>
      <c r="AH19" s="79" t="b">
        <v>0</v>
      </c>
      <c r="AI19" s="79" t="s">
        <v>411</v>
      </c>
      <c r="AJ19" s="79"/>
      <c r="AK19" s="83" t="s">
        <v>410</v>
      </c>
      <c r="AL19" s="79" t="b">
        <v>0</v>
      </c>
      <c r="AM19" s="79">
        <v>0</v>
      </c>
      <c r="AN19" s="83" t="s">
        <v>410</v>
      </c>
      <c r="AO19" s="83" t="s">
        <v>417</v>
      </c>
      <c r="AP19" s="79" t="b">
        <v>0</v>
      </c>
      <c r="AQ19" s="83" t="s">
        <v>376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14</v>
      </c>
      <c r="BM19" s="50">
        <v>100</v>
      </c>
      <c r="BN19" s="49">
        <v>14</v>
      </c>
    </row>
    <row r="20" spans="1:66" ht="15">
      <c r="A20" s="64" t="s">
        <v>218</v>
      </c>
      <c r="B20" s="64" t="s">
        <v>236</v>
      </c>
      <c r="C20" s="65"/>
      <c r="D20" s="66"/>
      <c r="E20" s="67"/>
      <c r="F20" s="68"/>
      <c r="G20" s="65"/>
      <c r="H20" s="69"/>
      <c r="I20" s="70"/>
      <c r="J20" s="70"/>
      <c r="K20" s="35" t="s">
        <v>65</v>
      </c>
      <c r="L20" s="77">
        <v>95</v>
      </c>
      <c r="M20" s="77"/>
      <c r="N20" s="72"/>
      <c r="O20" s="79" t="s">
        <v>244</v>
      </c>
      <c r="P20" s="81">
        <v>44690.22555555555</v>
      </c>
      <c r="Q20" s="79" t="s">
        <v>261</v>
      </c>
      <c r="R20" s="82" t="str">
        <f>HYPERLINK("https://paper.li/CreativeSage/SMchat?share_id=5846f640-cf58-11ec-8be8-fa163eed9ef2")</f>
        <v>https://paper.li/CreativeSage/SMchat?share_id=5846f640-cf58-11ec-8be8-fa163eed9ef2</v>
      </c>
      <c r="S20" s="79" t="s">
        <v>320</v>
      </c>
      <c r="T20" s="83" t="s">
        <v>329</v>
      </c>
      <c r="U20" s="79"/>
      <c r="V20" s="82" t="str">
        <f>HYPERLINK("http://pbs.twimg.com/profile_images/1072458281174659073/hOF3yEhz_normal.jpg")</f>
        <v>http://pbs.twimg.com/profile_images/1072458281174659073/hOF3yEhz_normal.jpg</v>
      </c>
      <c r="W20" s="81">
        <v>44690.22555555555</v>
      </c>
      <c r="X20" s="86">
        <v>44690</v>
      </c>
      <c r="Y20" s="83" t="s">
        <v>349</v>
      </c>
      <c r="Z20" s="82" t="str">
        <f>HYPERLINK("https://twitter.com/#!/creativesage/status/1523534430593339397")</f>
        <v>https://twitter.com/#!/creativesage/status/1523534430593339397</v>
      </c>
      <c r="AA20" s="79"/>
      <c r="AB20" s="79"/>
      <c r="AC20" s="83" t="s">
        <v>377</v>
      </c>
      <c r="AD20" s="79"/>
      <c r="AE20" s="79" t="b">
        <v>0</v>
      </c>
      <c r="AF20" s="79">
        <v>0</v>
      </c>
      <c r="AG20" s="83" t="s">
        <v>410</v>
      </c>
      <c r="AH20" s="79" t="b">
        <v>0</v>
      </c>
      <c r="AI20" s="79" t="s">
        <v>411</v>
      </c>
      <c r="AJ20" s="79"/>
      <c r="AK20" s="83" t="s">
        <v>410</v>
      </c>
      <c r="AL20" s="79" t="b">
        <v>0</v>
      </c>
      <c r="AM20" s="79">
        <v>0</v>
      </c>
      <c r="AN20" s="83" t="s">
        <v>410</v>
      </c>
      <c r="AO20" s="83" t="s">
        <v>417</v>
      </c>
      <c r="AP20" s="79" t="b">
        <v>0</v>
      </c>
      <c r="AQ20" s="83" t="s">
        <v>377</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14</v>
      </c>
      <c r="BM20" s="50">
        <v>100</v>
      </c>
      <c r="BN20" s="49">
        <v>14</v>
      </c>
    </row>
    <row r="21" spans="1:66" ht="15">
      <c r="A21" s="64" t="s">
        <v>218</v>
      </c>
      <c r="B21" s="64" t="s">
        <v>237</v>
      </c>
      <c r="C21" s="65"/>
      <c r="D21" s="66"/>
      <c r="E21" s="67"/>
      <c r="F21" s="68"/>
      <c r="G21" s="65"/>
      <c r="H21" s="69"/>
      <c r="I21" s="70"/>
      <c r="J21" s="70"/>
      <c r="K21" s="35" t="s">
        <v>65</v>
      </c>
      <c r="L21" s="77">
        <v>96</v>
      </c>
      <c r="M21" s="77"/>
      <c r="N21" s="72"/>
      <c r="O21" s="79" t="s">
        <v>244</v>
      </c>
      <c r="P21" s="81">
        <v>44642.72554398148</v>
      </c>
      <c r="Q21" s="79" t="s">
        <v>262</v>
      </c>
      <c r="R21" s="82" t="str">
        <f>HYPERLINK("https://paper.li/CreativeSage/SMchat?share_id=f8f04610-aa04-11ec-9b52-fa163eed9ef2")</f>
        <v>https://paper.li/CreativeSage/SMchat?share_id=f8f04610-aa04-11ec-9b52-fa163eed9ef2</v>
      </c>
      <c r="S21" s="79" t="s">
        <v>320</v>
      </c>
      <c r="T21" s="83" t="s">
        <v>330</v>
      </c>
      <c r="U21" s="79"/>
      <c r="V21" s="82" t="str">
        <f>HYPERLINK("http://pbs.twimg.com/profile_images/1072458281174659073/hOF3yEhz_normal.jpg")</f>
        <v>http://pbs.twimg.com/profile_images/1072458281174659073/hOF3yEhz_normal.jpg</v>
      </c>
      <c r="W21" s="81">
        <v>44642.72554398148</v>
      </c>
      <c r="X21" s="86">
        <v>44642</v>
      </c>
      <c r="Y21" s="83" t="s">
        <v>347</v>
      </c>
      <c r="Z21" s="82" t="str">
        <f>HYPERLINK("https://twitter.com/#!/creativesage/status/1506321001906417668")</f>
        <v>https://twitter.com/#!/creativesage/status/1506321001906417668</v>
      </c>
      <c r="AA21" s="79"/>
      <c r="AB21" s="79"/>
      <c r="AC21" s="83" t="s">
        <v>378</v>
      </c>
      <c r="AD21" s="79"/>
      <c r="AE21" s="79" t="b">
        <v>0</v>
      </c>
      <c r="AF21" s="79">
        <v>0</v>
      </c>
      <c r="AG21" s="83" t="s">
        <v>410</v>
      </c>
      <c r="AH21" s="79" t="b">
        <v>0</v>
      </c>
      <c r="AI21" s="79" t="s">
        <v>411</v>
      </c>
      <c r="AJ21" s="79"/>
      <c r="AK21" s="83" t="s">
        <v>410</v>
      </c>
      <c r="AL21" s="79" t="b">
        <v>0</v>
      </c>
      <c r="AM21" s="79">
        <v>0</v>
      </c>
      <c r="AN21" s="83" t="s">
        <v>410</v>
      </c>
      <c r="AO21" s="83" t="s">
        <v>417</v>
      </c>
      <c r="AP21" s="79" t="b">
        <v>0</v>
      </c>
      <c r="AQ21" s="83" t="s">
        <v>378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14</v>
      </c>
      <c r="BM21" s="50">
        <v>100</v>
      </c>
      <c r="BN21" s="49">
        <v>14</v>
      </c>
    </row>
    <row r="22" spans="1:66" ht="15">
      <c r="A22" s="64" t="s">
        <v>218</v>
      </c>
      <c r="B22" s="64" t="s">
        <v>237</v>
      </c>
      <c r="C22" s="65"/>
      <c r="D22" s="66"/>
      <c r="E22" s="67"/>
      <c r="F22" s="68"/>
      <c r="G22" s="65"/>
      <c r="H22" s="69"/>
      <c r="I22" s="70"/>
      <c r="J22" s="70"/>
      <c r="K22" s="35" t="s">
        <v>65</v>
      </c>
      <c r="L22" s="77">
        <v>97</v>
      </c>
      <c r="M22" s="77"/>
      <c r="N22" s="72"/>
      <c r="O22" s="79" t="s">
        <v>244</v>
      </c>
      <c r="P22" s="81">
        <v>44697.72577546296</v>
      </c>
      <c r="Q22" s="79" t="s">
        <v>263</v>
      </c>
      <c r="R22" s="82" t="str">
        <f>HYPERLINK("https://paper.li/CreativeSage/SMchat?share_id=21b67610-d53d-11ec-8be8-fa163eed9ef2")</f>
        <v>https://paper.li/CreativeSage/SMchat?share_id=21b67610-d53d-11ec-8be8-fa163eed9ef2</v>
      </c>
      <c r="S22" s="79" t="s">
        <v>320</v>
      </c>
      <c r="T22" s="83" t="s">
        <v>329</v>
      </c>
      <c r="U22" s="79"/>
      <c r="V22" s="82" t="str">
        <f>HYPERLINK("http://pbs.twimg.com/profile_images/1072458281174659073/hOF3yEhz_normal.jpg")</f>
        <v>http://pbs.twimg.com/profile_images/1072458281174659073/hOF3yEhz_normal.jpg</v>
      </c>
      <c r="W22" s="81">
        <v>44697.72577546296</v>
      </c>
      <c r="X22" s="86">
        <v>44697</v>
      </c>
      <c r="Y22" s="83" t="s">
        <v>350</v>
      </c>
      <c r="Z22" s="82" t="str">
        <f>HYPERLINK("https://twitter.com/#!/creativesage/status/1526252419394445312")</f>
        <v>https://twitter.com/#!/creativesage/status/1526252419394445312</v>
      </c>
      <c r="AA22" s="79"/>
      <c r="AB22" s="79"/>
      <c r="AC22" s="83" t="s">
        <v>379</v>
      </c>
      <c r="AD22" s="79"/>
      <c r="AE22" s="79" t="b">
        <v>0</v>
      </c>
      <c r="AF22" s="79">
        <v>0</v>
      </c>
      <c r="AG22" s="83" t="s">
        <v>410</v>
      </c>
      <c r="AH22" s="79" t="b">
        <v>0</v>
      </c>
      <c r="AI22" s="79" t="s">
        <v>411</v>
      </c>
      <c r="AJ22" s="79"/>
      <c r="AK22" s="83" t="s">
        <v>410</v>
      </c>
      <c r="AL22" s="79" t="b">
        <v>0</v>
      </c>
      <c r="AM22" s="79">
        <v>0</v>
      </c>
      <c r="AN22" s="83" t="s">
        <v>410</v>
      </c>
      <c r="AO22" s="83" t="s">
        <v>417</v>
      </c>
      <c r="AP22" s="79" t="b">
        <v>0</v>
      </c>
      <c r="AQ22" s="83" t="s">
        <v>379</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14</v>
      </c>
      <c r="BM22" s="50">
        <v>100</v>
      </c>
      <c r="BN22" s="49">
        <v>14</v>
      </c>
    </row>
    <row r="23" spans="1:66" ht="15">
      <c r="A23" s="64" t="s">
        <v>219</v>
      </c>
      <c r="B23" s="64" t="s">
        <v>219</v>
      </c>
      <c r="C23" s="65"/>
      <c r="D23" s="66"/>
      <c r="E23" s="67"/>
      <c r="F23" s="68"/>
      <c r="G23" s="65"/>
      <c r="H23" s="69"/>
      <c r="I23" s="70"/>
      <c r="J23" s="70"/>
      <c r="K23" s="35" t="s">
        <v>65</v>
      </c>
      <c r="L23" s="77">
        <v>98</v>
      </c>
      <c r="M23" s="77"/>
      <c r="N23" s="72"/>
      <c r="O23" s="79" t="s">
        <v>176</v>
      </c>
      <c r="P23" s="81">
        <v>44660.61181712963</v>
      </c>
      <c r="Q23" s="79" t="s">
        <v>264</v>
      </c>
      <c r="R23" s="82" t="str">
        <f>HYPERLINK("https://twitter.com/LeoniGroup/status/1512521668773699598")</f>
        <v>https://twitter.com/LeoniGroup/status/1512521668773699598</v>
      </c>
      <c r="S23" s="79" t="s">
        <v>321</v>
      </c>
      <c r="T23" s="83" t="s">
        <v>331</v>
      </c>
      <c r="U23" s="79"/>
      <c r="V23" s="82" t="str">
        <f>HYPERLINK("http://pbs.twimg.com/profile_images/1113853939508633600/uWFb4SLE_normal.png")</f>
        <v>http://pbs.twimg.com/profile_images/1113853939508633600/uWFb4SLE_normal.png</v>
      </c>
      <c r="W23" s="81">
        <v>44660.61181712963</v>
      </c>
      <c r="X23" s="86">
        <v>44660</v>
      </c>
      <c r="Y23" s="83" t="s">
        <v>351</v>
      </c>
      <c r="Z23" s="82" t="str">
        <f>HYPERLINK("https://twitter.com/#!/elanaleoni/status/1512802767961739269")</f>
        <v>https://twitter.com/#!/elanaleoni/status/1512802767961739269</v>
      </c>
      <c r="AA23" s="79"/>
      <c r="AB23" s="79"/>
      <c r="AC23" s="83" t="s">
        <v>380</v>
      </c>
      <c r="AD23" s="79"/>
      <c r="AE23" s="79" t="b">
        <v>0</v>
      </c>
      <c r="AF23" s="79">
        <v>2</v>
      </c>
      <c r="AG23" s="83" t="s">
        <v>410</v>
      </c>
      <c r="AH23" s="79" t="b">
        <v>1</v>
      </c>
      <c r="AI23" s="79" t="s">
        <v>411</v>
      </c>
      <c r="AJ23" s="79"/>
      <c r="AK23" s="83" t="s">
        <v>412</v>
      </c>
      <c r="AL23" s="79" t="b">
        <v>0</v>
      </c>
      <c r="AM23" s="79">
        <v>1</v>
      </c>
      <c r="AN23" s="83" t="s">
        <v>410</v>
      </c>
      <c r="AO23" s="83" t="s">
        <v>418</v>
      </c>
      <c r="AP23" s="79" t="b">
        <v>0</v>
      </c>
      <c r="AQ23" s="83" t="s">
        <v>380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2.3255813953488373</v>
      </c>
      <c r="BH23" s="49">
        <v>0</v>
      </c>
      <c r="BI23" s="50">
        <v>0</v>
      </c>
      <c r="BJ23" s="49">
        <v>0</v>
      </c>
      <c r="BK23" s="50">
        <v>0</v>
      </c>
      <c r="BL23" s="49">
        <v>42</v>
      </c>
      <c r="BM23" s="50">
        <v>97.67441860465117</v>
      </c>
      <c r="BN23" s="49">
        <v>43</v>
      </c>
    </row>
    <row r="24" spans="1:66" ht="15">
      <c r="A24" s="64" t="s">
        <v>218</v>
      </c>
      <c r="B24" s="64" t="s">
        <v>219</v>
      </c>
      <c r="C24" s="65"/>
      <c r="D24" s="66"/>
      <c r="E24" s="67"/>
      <c r="F24" s="68"/>
      <c r="G24" s="65"/>
      <c r="H24" s="69"/>
      <c r="I24" s="70"/>
      <c r="J24" s="70"/>
      <c r="K24" s="35" t="s">
        <v>65</v>
      </c>
      <c r="L24" s="77">
        <v>99</v>
      </c>
      <c r="M24" s="77"/>
      <c r="N24" s="72"/>
      <c r="O24" s="79" t="s">
        <v>244</v>
      </c>
      <c r="P24" s="81">
        <v>44642.22552083333</v>
      </c>
      <c r="Q24" s="79" t="s">
        <v>265</v>
      </c>
      <c r="R24" s="79" t="s">
        <v>296</v>
      </c>
      <c r="S24" s="79" t="s">
        <v>319</v>
      </c>
      <c r="T24" s="83" t="s">
        <v>328</v>
      </c>
      <c r="U24" s="79"/>
      <c r="V24" s="82" t="str">
        <f>HYPERLINK("http://pbs.twimg.com/profile_images/1072458281174659073/hOF3yEhz_normal.jpg")</f>
        <v>http://pbs.twimg.com/profile_images/1072458281174659073/hOF3yEhz_normal.jpg</v>
      </c>
      <c r="W24" s="81">
        <v>44642.22552083333</v>
      </c>
      <c r="X24" s="86">
        <v>44642</v>
      </c>
      <c r="Y24" s="83" t="s">
        <v>352</v>
      </c>
      <c r="Z24" s="82" t="str">
        <f>HYPERLINK("https://twitter.com/#!/creativesage/status/1506139798750253057")</f>
        <v>https://twitter.com/#!/creativesage/status/1506139798750253057</v>
      </c>
      <c r="AA24" s="79"/>
      <c r="AB24" s="79"/>
      <c r="AC24" s="83" t="s">
        <v>381</v>
      </c>
      <c r="AD24" s="79"/>
      <c r="AE24" s="79" t="b">
        <v>0</v>
      </c>
      <c r="AF24" s="79">
        <v>0</v>
      </c>
      <c r="AG24" s="83" t="s">
        <v>410</v>
      </c>
      <c r="AH24" s="79" t="b">
        <v>0</v>
      </c>
      <c r="AI24" s="79" t="s">
        <v>411</v>
      </c>
      <c r="AJ24" s="79"/>
      <c r="AK24" s="83" t="s">
        <v>410</v>
      </c>
      <c r="AL24" s="79" t="b">
        <v>0</v>
      </c>
      <c r="AM24" s="79">
        <v>0</v>
      </c>
      <c r="AN24" s="83" t="s">
        <v>410</v>
      </c>
      <c r="AO24" s="83" t="s">
        <v>417</v>
      </c>
      <c r="AP24" s="79" t="b">
        <v>1</v>
      </c>
      <c r="AQ24" s="83" t="s">
        <v>381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218</v>
      </c>
      <c r="B25" s="64" t="s">
        <v>219</v>
      </c>
      <c r="C25" s="65"/>
      <c r="D25" s="66"/>
      <c r="E25" s="67"/>
      <c r="F25" s="68"/>
      <c r="G25" s="65"/>
      <c r="H25" s="69"/>
      <c r="I25" s="70"/>
      <c r="J25" s="70"/>
      <c r="K25" s="35" t="s">
        <v>65</v>
      </c>
      <c r="L25" s="77">
        <v>100</v>
      </c>
      <c r="M25" s="77"/>
      <c r="N25" s="72"/>
      <c r="O25" s="79" t="s">
        <v>244</v>
      </c>
      <c r="P25" s="81">
        <v>44712.22553240741</v>
      </c>
      <c r="Q25" s="79" t="s">
        <v>266</v>
      </c>
      <c r="R25" s="82" t="str">
        <f>HYPERLINK("https://paper.li/CreativeSage/SMchat?share_id=fc1da340-e0a1-11ec-8be8-fa163eed9ef2")</f>
        <v>https://paper.li/CreativeSage/SMchat?share_id=fc1da340-e0a1-11ec-8be8-fa163eed9ef2</v>
      </c>
      <c r="S25" s="79" t="s">
        <v>320</v>
      </c>
      <c r="T25" s="83" t="s">
        <v>332</v>
      </c>
      <c r="U25" s="79"/>
      <c r="V25" s="82" t="str">
        <f>HYPERLINK("http://pbs.twimg.com/profile_images/1072458281174659073/hOF3yEhz_normal.jpg")</f>
        <v>http://pbs.twimg.com/profile_images/1072458281174659073/hOF3yEhz_normal.jpg</v>
      </c>
      <c r="W25" s="81">
        <v>44712.22553240741</v>
      </c>
      <c r="X25" s="86">
        <v>44712</v>
      </c>
      <c r="Y25" s="83" t="s">
        <v>353</v>
      </c>
      <c r="Z25" s="82" t="str">
        <f>HYPERLINK("https://twitter.com/#!/creativesage/status/1531506954840981507")</f>
        <v>https://twitter.com/#!/creativesage/status/1531506954840981507</v>
      </c>
      <c r="AA25" s="79"/>
      <c r="AB25" s="79"/>
      <c r="AC25" s="83" t="s">
        <v>382</v>
      </c>
      <c r="AD25" s="79"/>
      <c r="AE25" s="79" t="b">
        <v>0</v>
      </c>
      <c r="AF25" s="79">
        <v>0</v>
      </c>
      <c r="AG25" s="83" t="s">
        <v>410</v>
      </c>
      <c r="AH25" s="79" t="b">
        <v>0</v>
      </c>
      <c r="AI25" s="79" t="s">
        <v>411</v>
      </c>
      <c r="AJ25" s="79"/>
      <c r="AK25" s="83" t="s">
        <v>410</v>
      </c>
      <c r="AL25" s="79" t="b">
        <v>0</v>
      </c>
      <c r="AM25" s="79">
        <v>0</v>
      </c>
      <c r="AN25" s="83" t="s">
        <v>410</v>
      </c>
      <c r="AO25" s="83" t="s">
        <v>417</v>
      </c>
      <c r="AP25" s="79" t="b">
        <v>0</v>
      </c>
      <c r="AQ25" s="83" t="s">
        <v>382</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218</v>
      </c>
      <c r="B26" s="64" t="s">
        <v>238</v>
      </c>
      <c r="C26" s="65"/>
      <c r="D26" s="66"/>
      <c r="E26" s="67"/>
      <c r="F26" s="68"/>
      <c r="G26" s="65"/>
      <c r="H26" s="69"/>
      <c r="I26" s="70"/>
      <c r="J26" s="70"/>
      <c r="K26" s="35" t="s">
        <v>65</v>
      </c>
      <c r="L26" s="77">
        <v>101</v>
      </c>
      <c r="M26" s="77"/>
      <c r="N26" s="72"/>
      <c r="O26" s="79" t="s">
        <v>244</v>
      </c>
      <c r="P26" s="81">
        <v>44718.22553240741</v>
      </c>
      <c r="Q26" s="79" t="s">
        <v>267</v>
      </c>
      <c r="R26" s="82" t="str">
        <f>HYPERLINK("https://paper.li/CreativeSage/SMchat?share_id=fa9d7a70-e558-11ec-8be8-fa163eed9ef2")</f>
        <v>https://paper.li/CreativeSage/SMchat?share_id=fa9d7a70-e558-11ec-8be8-fa163eed9ef2</v>
      </c>
      <c r="S26" s="79" t="s">
        <v>320</v>
      </c>
      <c r="T26" s="83" t="s">
        <v>329</v>
      </c>
      <c r="U26" s="79"/>
      <c r="V26" s="82" t="str">
        <f>HYPERLINK("http://pbs.twimg.com/profile_images/1072458281174659073/hOF3yEhz_normal.jpg")</f>
        <v>http://pbs.twimg.com/profile_images/1072458281174659073/hOF3yEhz_normal.jpg</v>
      </c>
      <c r="W26" s="81">
        <v>44718.22553240741</v>
      </c>
      <c r="X26" s="86">
        <v>44718</v>
      </c>
      <c r="Y26" s="83" t="s">
        <v>353</v>
      </c>
      <c r="Z26" s="82" t="str">
        <f>HYPERLINK("https://twitter.com/#!/creativesage/status/1533681282168901632")</f>
        <v>https://twitter.com/#!/creativesage/status/1533681282168901632</v>
      </c>
      <c r="AA26" s="79"/>
      <c r="AB26" s="79"/>
      <c r="AC26" s="83" t="s">
        <v>383</v>
      </c>
      <c r="AD26" s="79"/>
      <c r="AE26" s="79" t="b">
        <v>0</v>
      </c>
      <c r="AF26" s="79">
        <v>0</v>
      </c>
      <c r="AG26" s="83" t="s">
        <v>410</v>
      </c>
      <c r="AH26" s="79" t="b">
        <v>0</v>
      </c>
      <c r="AI26" s="79" t="s">
        <v>411</v>
      </c>
      <c r="AJ26" s="79"/>
      <c r="AK26" s="83" t="s">
        <v>410</v>
      </c>
      <c r="AL26" s="79" t="b">
        <v>0</v>
      </c>
      <c r="AM26" s="79">
        <v>0</v>
      </c>
      <c r="AN26" s="83" t="s">
        <v>410</v>
      </c>
      <c r="AO26" s="83" t="s">
        <v>417</v>
      </c>
      <c r="AP26" s="79" t="b">
        <v>0</v>
      </c>
      <c r="AQ26" s="83" t="s">
        <v>383</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14</v>
      </c>
      <c r="BM26" s="50">
        <v>100</v>
      </c>
      <c r="BN26" s="49">
        <v>14</v>
      </c>
    </row>
    <row r="27" spans="1:66" ht="15">
      <c r="A27" s="64" t="s">
        <v>218</v>
      </c>
      <c r="B27" s="64" t="s">
        <v>238</v>
      </c>
      <c r="C27" s="65"/>
      <c r="D27" s="66"/>
      <c r="E27" s="67"/>
      <c r="F27" s="68"/>
      <c r="G27" s="65"/>
      <c r="H27" s="69"/>
      <c r="I27" s="70"/>
      <c r="J27" s="70"/>
      <c r="K27" s="35" t="s">
        <v>65</v>
      </c>
      <c r="L27" s="77">
        <v>102</v>
      </c>
      <c r="M27" s="77"/>
      <c r="N27" s="72"/>
      <c r="O27" s="79" t="s">
        <v>244</v>
      </c>
      <c r="P27" s="81">
        <v>44724.22597222222</v>
      </c>
      <c r="Q27" s="79" t="s">
        <v>268</v>
      </c>
      <c r="R27" s="79" t="s">
        <v>297</v>
      </c>
      <c r="S27" s="79" t="s">
        <v>319</v>
      </c>
      <c r="T27" s="83" t="s">
        <v>328</v>
      </c>
      <c r="U27" s="79"/>
      <c r="V27" s="82" t="str">
        <f>HYPERLINK("http://pbs.twimg.com/profile_images/1072458281174659073/hOF3yEhz_normal.jpg")</f>
        <v>http://pbs.twimg.com/profile_images/1072458281174659073/hOF3yEhz_normal.jpg</v>
      </c>
      <c r="W27" s="81">
        <v>44724.22597222222</v>
      </c>
      <c r="X27" s="86">
        <v>44724</v>
      </c>
      <c r="Y27" s="83" t="s">
        <v>354</v>
      </c>
      <c r="Z27" s="82" t="str">
        <f>HYPERLINK("https://twitter.com/#!/creativesage/status/1535855767236096000")</f>
        <v>https://twitter.com/#!/creativesage/status/1535855767236096000</v>
      </c>
      <c r="AA27" s="79"/>
      <c r="AB27" s="79"/>
      <c r="AC27" s="83" t="s">
        <v>384</v>
      </c>
      <c r="AD27" s="79"/>
      <c r="AE27" s="79" t="b">
        <v>0</v>
      </c>
      <c r="AF27" s="79">
        <v>0</v>
      </c>
      <c r="AG27" s="83" t="s">
        <v>410</v>
      </c>
      <c r="AH27" s="79" t="b">
        <v>0</v>
      </c>
      <c r="AI27" s="79" t="s">
        <v>411</v>
      </c>
      <c r="AJ27" s="79"/>
      <c r="AK27" s="83" t="s">
        <v>410</v>
      </c>
      <c r="AL27" s="79" t="b">
        <v>0</v>
      </c>
      <c r="AM27" s="79">
        <v>0</v>
      </c>
      <c r="AN27" s="83" t="s">
        <v>410</v>
      </c>
      <c r="AO27" s="83" t="s">
        <v>417</v>
      </c>
      <c r="AP27" s="79" t="b">
        <v>1</v>
      </c>
      <c r="AQ27" s="83" t="s">
        <v>384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218</v>
      </c>
      <c r="B28" s="64" t="s">
        <v>239</v>
      </c>
      <c r="C28" s="65"/>
      <c r="D28" s="66"/>
      <c r="E28" s="67"/>
      <c r="F28" s="68"/>
      <c r="G28" s="65"/>
      <c r="H28" s="69"/>
      <c r="I28" s="70"/>
      <c r="J28" s="70"/>
      <c r="K28" s="35" t="s">
        <v>65</v>
      </c>
      <c r="L28" s="77">
        <v>103</v>
      </c>
      <c r="M28" s="77"/>
      <c r="N28" s="72"/>
      <c r="O28" s="79" t="s">
        <v>244</v>
      </c>
      <c r="P28" s="81">
        <v>44726.22603009259</v>
      </c>
      <c r="Q28" s="79" t="s">
        <v>269</v>
      </c>
      <c r="R28" s="82" t="str">
        <f>HYPERLINK("https://paper.li/CreativeSage/SMchat?share_id=671dd380-eba2-11ec-9506-fa163eed9ef2")</f>
        <v>https://paper.li/CreativeSage/SMchat?share_id=671dd380-eba2-11ec-9506-fa163eed9ef2</v>
      </c>
      <c r="S28" s="79" t="s">
        <v>320</v>
      </c>
      <c r="T28" s="83" t="s">
        <v>329</v>
      </c>
      <c r="U28" s="79"/>
      <c r="V28" s="82" t="str">
        <f>HYPERLINK("http://pbs.twimg.com/profile_images/1072458281174659073/hOF3yEhz_normal.jpg")</f>
        <v>http://pbs.twimg.com/profile_images/1072458281174659073/hOF3yEhz_normal.jpg</v>
      </c>
      <c r="W28" s="81">
        <v>44726.22603009259</v>
      </c>
      <c r="X28" s="86">
        <v>44726</v>
      </c>
      <c r="Y28" s="83" t="s">
        <v>355</v>
      </c>
      <c r="Z28" s="82" t="str">
        <f>HYPERLINK("https://twitter.com/#!/creativesage/status/1536580562416193538")</f>
        <v>https://twitter.com/#!/creativesage/status/1536580562416193538</v>
      </c>
      <c r="AA28" s="79"/>
      <c r="AB28" s="79"/>
      <c r="AC28" s="83" t="s">
        <v>385</v>
      </c>
      <c r="AD28" s="79"/>
      <c r="AE28" s="79" t="b">
        <v>0</v>
      </c>
      <c r="AF28" s="79">
        <v>0</v>
      </c>
      <c r="AG28" s="83" t="s">
        <v>410</v>
      </c>
      <c r="AH28" s="79" t="b">
        <v>0</v>
      </c>
      <c r="AI28" s="79" t="s">
        <v>411</v>
      </c>
      <c r="AJ28" s="79"/>
      <c r="AK28" s="83" t="s">
        <v>410</v>
      </c>
      <c r="AL28" s="79" t="b">
        <v>0</v>
      </c>
      <c r="AM28" s="79">
        <v>0</v>
      </c>
      <c r="AN28" s="83" t="s">
        <v>410</v>
      </c>
      <c r="AO28" s="83" t="s">
        <v>417</v>
      </c>
      <c r="AP28" s="79" t="b">
        <v>0</v>
      </c>
      <c r="AQ28" s="83" t="s">
        <v>385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14</v>
      </c>
      <c r="BM28" s="50">
        <v>100</v>
      </c>
      <c r="BN28" s="49">
        <v>14</v>
      </c>
    </row>
    <row r="29" spans="1:66" ht="15">
      <c r="A29" s="64" t="s">
        <v>218</v>
      </c>
      <c r="B29" s="64" t="s">
        <v>239</v>
      </c>
      <c r="C29" s="65"/>
      <c r="D29" s="66"/>
      <c r="E29" s="67"/>
      <c r="F29" s="68"/>
      <c r="G29" s="65"/>
      <c r="H29" s="69"/>
      <c r="I29" s="70"/>
      <c r="J29" s="70"/>
      <c r="K29" s="35" t="s">
        <v>65</v>
      </c>
      <c r="L29" s="77">
        <v>104</v>
      </c>
      <c r="M29" s="77"/>
      <c r="N29" s="72"/>
      <c r="O29" s="79" t="s">
        <v>244</v>
      </c>
      <c r="P29" s="81">
        <v>44739.22555555555</v>
      </c>
      <c r="Q29" s="79" t="s">
        <v>270</v>
      </c>
      <c r="R29" s="82" t="str">
        <f>HYPERLINK("https://paper.li/CreativeSage/SMchat?share_id=76495af0-f5d9-11ec-9506-fa163eed9ef2")</f>
        <v>https://paper.li/CreativeSage/SMchat?share_id=76495af0-f5d9-11ec-9506-fa163eed9ef2</v>
      </c>
      <c r="S29" s="79" t="s">
        <v>320</v>
      </c>
      <c r="T29" s="83" t="s">
        <v>329</v>
      </c>
      <c r="U29" s="79"/>
      <c r="V29" s="82" t="str">
        <f>HYPERLINK("http://pbs.twimg.com/profile_images/1072458281174659073/hOF3yEhz_normal.jpg")</f>
        <v>http://pbs.twimg.com/profile_images/1072458281174659073/hOF3yEhz_normal.jpg</v>
      </c>
      <c r="W29" s="81">
        <v>44739.22555555555</v>
      </c>
      <c r="X29" s="86">
        <v>44739</v>
      </c>
      <c r="Y29" s="83" t="s">
        <v>349</v>
      </c>
      <c r="Z29" s="82" t="str">
        <f>HYPERLINK("https://twitter.com/#!/creativesage/status/1541291434380333056")</f>
        <v>https://twitter.com/#!/creativesage/status/1541291434380333056</v>
      </c>
      <c r="AA29" s="79"/>
      <c r="AB29" s="79"/>
      <c r="AC29" s="83" t="s">
        <v>386</v>
      </c>
      <c r="AD29" s="79"/>
      <c r="AE29" s="79" t="b">
        <v>0</v>
      </c>
      <c r="AF29" s="79">
        <v>0</v>
      </c>
      <c r="AG29" s="83" t="s">
        <v>410</v>
      </c>
      <c r="AH29" s="79" t="b">
        <v>0</v>
      </c>
      <c r="AI29" s="79" t="s">
        <v>411</v>
      </c>
      <c r="AJ29" s="79"/>
      <c r="AK29" s="83" t="s">
        <v>410</v>
      </c>
      <c r="AL29" s="79" t="b">
        <v>0</v>
      </c>
      <c r="AM29" s="79">
        <v>0</v>
      </c>
      <c r="AN29" s="83" t="s">
        <v>410</v>
      </c>
      <c r="AO29" s="83" t="s">
        <v>417</v>
      </c>
      <c r="AP29" s="79" t="b">
        <v>0</v>
      </c>
      <c r="AQ29" s="83" t="s">
        <v>386</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14</v>
      </c>
      <c r="BM29" s="50">
        <v>100</v>
      </c>
      <c r="BN29" s="49">
        <v>14</v>
      </c>
    </row>
    <row r="30" spans="1:66" ht="15">
      <c r="A30" s="64" t="s">
        <v>218</v>
      </c>
      <c r="B30" s="64" t="s">
        <v>240</v>
      </c>
      <c r="C30" s="65"/>
      <c r="D30" s="66"/>
      <c r="E30" s="67"/>
      <c r="F30" s="68"/>
      <c r="G30" s="65"/>
      <c r="H30" s="69"/>
      <c r="I30" s="70"/>
      <c r="J30" s="70"/>
      <c r="K30" s="35" t="s">
        <v>65</v>
      </c>
      <c r="L30" s="77">
        <v>105</v>
      </c>
      <c r="M30" s="77"/>
      <c r="N30" s="72"/>
      <c r="O30" s="79" t="s">
        <v>244</v>
      </c>
      <c r="P30" s="81">
        <v>44675.22552083333</v>
      </c>
      <c r="Q30" s="79" t="s">
        <v>271</v>
      </c>
      <c r="R30" s="79" t="s">
        <v>298</v>
      </c>
      <c r="S30" s="79" t="s">
        <v>319</v>
      </c>
      <c r="T30" s="83" t="s">
        <v>328</v>
      </c>
      <c r="U30" s="79"/>
      <c r="V30" s="82" t="str">
        <f>HYPERLINK("http://pbs.twimg.com/profile_images/1072458281174659073/hOF3yEhz_normal.jpg")</f>
        <v>http://pbs.twimg.com/profile_images/1072458281174659073/hOF3yEhz_normal.jpg</v>
      </c>
      <c r="W30" s="81">
        <v>44675.22552083333</v>
      </c>
      <c r="X30" s="86">
        <v>44675</v>
      </c>
      <c r="Y30" s="83" t="s">
        <v>352</v>
      </c>
      <c r="Z30" s="82" t="str">
        <f>HYPERLINK("https://twitter.com/#!/creativesage/status/1518098599044952067")</f>
        <v>https://twitter.com/#!/creativesage/status/1518098599044952067</v>
      </c>
      <c r="AA30" s="79"/>
      <c r="AB30" s="79"/>
      <c r="AC30" s="83" t="s">
        <v>387</v>
      </c>
      <c r="AD30" s="79"/>
      <c r="AE30" s="79" t="b">
        <v>0</v>
      </c>
      <c r="AF30" s="79">
        <v>0</v>
      </c>
      <c r="AG30" s="83" t="s">
        <v>410</v>
      </c>
      <c r="AH30" s="79" t="b">
        <v>0</v>
      </c>
      <c r="AI30" s="79" t="s">
        <v>411</v>
      </c>
      <c r="AJ30" s="79"/>
      <c r="AK30" s="83" t="s">
        <v>410</v>
      </c>
      <c r="AL30" s="79" t="b">
        <v>0</v>
      </c>
      <c r="AM30" s="79">
        <v>0</v>
      </c>
      <c r="AN30" s="83" t="s">
        <v>410</v>
      </c>
      <c r="AO30" s="83" t="s">
        <v>417</v>
      </c>
      <c r="AP30" s="79" t="b">
        <v>1</v>
      </c>
      <c r="AQ30" s="83" t="s">
        <v>387</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12</v>
      </c>
      <c r="BM30" s="50">
        <v>100</v>
      </c>
      <c r="BN30" s="49">
        <v>12</v>
      </c>
    </row>
    <row r="31" spans="1:66" ht="15">
      <c r="A31" s="64" t="s">
        <v>218</v>
      </c>
      <c r="B31" s="64" t="s">
        <v>240</v>
      </c>
      <c r="C31" s="65"/>
      <c r="D31" s="66"/>
      <c r="E31" s="67"/>
      <c r="F31" s="68"/>
      <c r="G31" s="65"/>
      <c r="H31" s="69"/>
      <c r="I31" s="70"/>
      <c r="J31" s="70"/>
      <c r="K31" s="35" t="s">
        <v>65</v>
      </c>
      <c r="L31" s="77">
        <v>106</v>
      </c>
      <c r="M31" s="77"/>
      <c r="N31" s="72"/>
      <c r="O31" s="79" t="s">
        <v>244</v>
      </c>
      <c r="P31" s="81">
        <v>44688.22555555555</v>
      </c>
      <c r="Q31" s="79" t="s">
        <v>272</v>
      </c>
      <c r="R31" s="79" t="s">
        <v>299</v>
      </c>
      <c r="S31" s="79" t="s">
        <v>319</v>
      </c>
      <c r="T31" s="83" t="s">
        <v>328</v>
      </c>
      <c r="U31" s="79"/>
      <c r="V31" s="82" t="str">
        <f>HYPERLINK("http://pbs.twimg.com/profile_images/1072458281174659073/hOF3yEhz_normal.jpg")</f>
        <v>http://pbs.twimg.com/profile_images/1072458281174659073/hOF3yEhz_normal.jpg</v>
      </c>
      <c r="W31" s="81">
        <v>44688.22555555555</v>
      </c>
      <c r="X31" s="86">
        <v>44688</v>
      </c>
      <c r="Y31" s="83" t="s">
        <v>349</v>
      </c>
      <c r="Z31" s="82" t="str">
        <f>HYPERLINK("https://twitter.com/#!/creativesage/status/1522809653167542272")</f>
        <v>https://twitter.com/#!/creativesage/status/1522809653167542272</v>
      </c>
      <c r="AA31" s="79"/>
      <c r="AB31" s="79"/>
      <c r="AC31" s="83" t="s">
        <v>388</v>
      </c>
      <c r="AD31" s="79"/>
      <c r="AE31" s="79" t="b">
        <v>0</v>
      </c>
      <c r="AF31" s="79">
        <v>0</v>
      </c>
      <c r="AG31" s="83" t="s">
        <v>410</v>
      </c>
      <c r="AH31" s="79" t="b">
        <v>0</v>
      </c>
      <c r="AI31" s="79" t="s">
        <v>411</v>
      </c>
      <c r="AJ31" s="79"/>
      <c r="AK31" s="83" t="s">
        <v>410</v>
      </c>
      <c r="AL31" s="79" t="b">
        <v>0</v>
      </c>
      <c r="AM31" s="79">
        <v>0</v>
      </c>
      <c r="AN31" s="83" t="s">
        <v>410</v>
      </c>
      <c r="AO31" s="83" t="s">
        <v>417</v>
      </c>
      <c r="AP31" s="79" t="b">
        <v>1</v>
      </c>
      <c r="AQ31" s="83" t="s">
        <v>388</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12</v>
      </c>
      <c r="BM31" s="50">
        <v>100</v>
      </c>
      <c r="BN31" s="49">
        <v>12</v>
      </c>
    </row>
    <row r="32" spans="1:66" ht="15">
      <c r="A32" s="64" t="s">
        <v>218</v>
      </c>
      <c r="B32" s="64" t="s">
        <v>240</v>
      </c>
      <c r="C32" s="65"/>
      <c r="D32" s="66"/>
      <c r="E32" s="67"/>
      <c r="F32" s="68"/>
      <c r="G32" s="65"/>
      <c r="H32" s="69"/>
      <c r="I32" s="70"/>
      <c r="J32" s="70"/>
      <c r="K32" s="35" t="s">
        <v>65</v>
      </c>
      <c r="L32" s="77">
        <v>108</v>
      </c>
      <c r="M32" s="77"/>
      <c r="N32" s="72"/>
      <c r="O32" s="79" t="s">
        <v>244</v>
      </c>
      <c r="P32" s="81">
        <v>44725.22552083333</v>
      </c>
      <c r="Q32" s="79" t="s">
        <v>273</v>
      </c>
      <c r="R32" s="79" t="s">
        <v>300</v>
      </c>
      <c r="S32" s="79" t="s">
        <v>319</v>
      </c>
      <c r="T32" s="83" t="s">
        <v>328</v>
      </c>
      <c r="U32" s="79"/>
      <c r="V32" s="82" t="str">
        <f>HYPERLINK("http://pbs.twimg.com/profile_images/1072458281174659073/hOF3yEhz_normal.jpg")</f>
        <v>http://pbs.twimg.com/profile_images/1072458281174659073/hOF3yEhz_normal.jpg</v>
      </c>
      <c r="W32" s="81">
        <v>44725.22552083333</v>
      </c>
      <c r="X32" s="86">
        <v>44725</v>
      </c>
      <c r="Y32" s="83" t="s">
        <v>352</v>
      </c>
      <c r="Z32" s="82" t="str">
        <f>HYPERLINK("https://twitter.com/#!/creativesage/status/1536217991313911808")</f>
        <v>https://twitter.com/#!/creativesage/status/1536217991313911808</v>
      </c>
      <c r="AA32" s="79"/>
      <c r="AB32" s="79"/>
      <c r="AC32" s="83" t="s">
        <v>389</v>
      </c>
      <c r="AD32" s="79"/>
      <c r="AE32" s="79" t="b">
        <v>0</v>
      </c>
      <c r="AF32" s="79">
        <v>0</v>
      </c>
      <c r="AG32" s="83" t="s">
        <v>410</v>
      </c>
      <c r="AH32" s="79" t="b">
        <v>0</v>
      </c>
      <c r="AI32" s="79" t="s">
        <v>411</v>
      </c>
      <c r="AJ32" s="79"/>
      <c r="AK32" s="83" t="s">
        <v>410</v>
      </c>
      <c r="AL32" s="79" t="b">
        <v>0</v>
      </c>
      <c r="AM32" s="79">
        <v>0</v>
      </c>
      <c r="AN32" s="83" t="s">
        <v>410</v>
      </c>
      <c r="AO32" s="83" t="s">
        <v>417</v>
      </c>
      <c r="AP32" s="79" t="b">
        <v>1</v>
      </c>
      <c r="AQ32" s="83" t="s">
        <v>389</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12</v>
      </c>
      <c r="BM32" s="50">
        <v>100</v>
      </c>
      <c r="BN32" s="49">
        <v>12</v>
      </c>
    </row>
    <row r="33" spans="1:66" ht="15">
      <c r="A33" s="64" t="s">
        <v>218</v>
      </c>
      <c r="B33" s="64" t="s">
        <v>240</v>
      </c>
      <c r="C33" s="65"/>
      <c r="D33" s="66"/>
      <c r="E33" s="67"/>
      <c r="F33" s="68"/>
      <c r="G33" s="65"/>
      <c r="H33" s="69"/>
      <c r="I33" s="70"/>
      <c r="J33" s="70"/>
      <c r="K33" s="35" t="s">
        <v>65</v>
      </c>
      <c r="L33" s="77">
        <v>109</v>
      </c>
      <c r="M33" s="77"/>
      <c r="N33" s="72"/>
      <c r="O33" s="79" t="s">
        <v>244</v>
      </c>
      <c r="P33" s="81">
        <v>44729.22553240741</v>
      </c>
      <c r="Q33" s="79" t="s">
        <v>274</v>
      </c>
      <c r="R33" s="82" t="str">
        <f>HYPERLINK("https://paper.li/CreativeSage/SMchat?share_id=cd2add50-edfd-11ec-9506-fa163eed9ef2")</f>
        <v>https://paper.li/CreativeSage/SMchat?share_id=cd2add50-edfd-11ec-9506-fa163eed9ef2</v>
      </c>
      <c r="S33" s="79" t="s">
        <v>320</v>
      </c>
      <c r="T33" s="83" t="s">
        <v>329</v>
      </c>
      <c r="U33" s="79"/>
      <c r="V33" s="82" t="str">
        <f>HYPERLINK("http://pbs.twimg.com/profile_images/1072458281174659073/hOF3yEhz_normal.jpg")</f>
        <v>http://pbs.twimg.com/profile_images/1072458281174659073/hOF3yEhz_normal.jpg</v>
      </c>
      <c r="W33" s="81">
        <v>44729.22553240741</v>
      </c>
      <c r="X33" s="86">
        <v>44729</v>
      </c>
      <c r="Y33" s="83" t="s">
        <v>353</v>
      </c>
      <c r="Z33" s="82" t="str">
        <f>HYPERLINK("https://twitter.com/#!/creativesage/status/1537667548774293515")</f>
        <v>https://twitter.com/#!/creativesage/status/1537667548774293515</v>
      </c>
      <c r="AA33" s="79"/>
      <c r="AB33" s="79"/>
      <c r="AC33" s="83" t="s">
        <v>390</v>
      </c>
      <c r="AD33" s="79"/>
      <c r="AE33" s="79" t="b">
        <v>0</v>
      </c>
      <c r="AF33" s="79">
        <v>0</v>
      </c>
      <c r="AG33" s="83" t="s">
        <v>410</v>
      </c>
      <c r="AH33" s="79" t="b">
        <v>0</v>
      </c>
      <c r="AI33" s="79" t="s">
        <v>411</v>
      </c>
      <c r="AJ33" s="79"/>
      <c r="AK33" s="83" t="s">
        <v>410</v>
      </c>
      <c r="AL33" s="79" t="b">
        <v>0</v>
      </c>
      <c r="AM33" s="79">
        <v>0</v>
      </c>
      <c r="AN33" s="83" t="s">
        <v>410</v>
      </c>
      <c r="AO33" s="83" t="s">
        <v>417</v>
      </c>
      <c r="AP33" s="79" t="b">
        <v>0</v>
      </c>
      <c r="AQ33" s="83" t="s">
        <v>390</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14</v>
      </c>
      <c r="BM33" s="50">
        <v>100</v>
      </c>
      <c r="BN33" s="49">
        <v>14</v>
      </c>
    </row>
    <row r="34" spans="1:66" ht="15">
      <c r="A34" s="64" t="s">
        <v>218</v>
      </c>
      <c r="B34" s="64" t="s">
        <v>240</v>
      </c>
      <c r="C34" s="65"/>
      <c r="D34" s="66"/>
      <c r="E34" s="67"/>
      <c r="F34" s="68"/>
      <c r="G34" s="65"/>
      <c r="H34" s="69"/>
      <c r="I34" s="70"/>
      <c r="J34" s="70"/>
      <c r="K34" s="35" t="s">
        <v>65</v>
      </c>
      <c r="L34" s="77">
        <v>110</v>
      </c>
      <c r="M34" s="77"/>
      <c r="N34" s="72"/>
      <c r="O34" s="79" t="s">
        <v>244</v>
      </c>
      <c r="P34" s="81">
        <v>44742.22552083333</v>
      </c>
      <c r="Q34" s="79" t="s">
        <v>275</v>
      </c>
      <c r="R34" s="82" t="str">
        <f>HYPERLINK("https://paper.li/CreativeSage/SMchat?share_id=f39ccc50-f834-11ec-9506-fa163eed9ef2")</f>
        <v>https://paper.li/CreativeSage/SMchat?share_id=f39ccc50-f834-11ec-9506-fa163eed9ef2</v>
      </c>
      <c r="S34" s="79" t="s">
        <v>320</v>
      </c>
      <c r="T34" s="83" t="s">
        <v>329</v>
      </c>
      <c r="U34" s="79"/>
      <c r="V34" s="82" t="str">
        <f>HYPERLINK("http://pbs.twimg.com/profile_images/1072458281174659073/hOF3yEhz_normal.jpg")</f>
        <v>http://pbs.twimg.com/profile_images/1072458281174659073/hOF3yEhz_normal.jpg</v>
      </c>
      <c r="W34" s="81">
        <v>44742.22552083333</v>
      </c>
      <c r="X34" s="86">
        <v>44742</v>
      </c>
      <c r="Y34" s="83" t="s">
        <v>352</v>
      </c>
      <c r="Z34" s="82" t="str">
        <f>HYPERLINK("https://twitter.com/#!/creativesage/status/1542378584534401029")</f>
        <v>https://twitter.com/#!/creativesage/status/1542378584534401029</v>
      </c>
      <c r="AA34" s="79"/>
      <c r="AB34" s="79"/>
      <c r="AC34" s="83" t="s">
        <v>391</v>
      </c>
      <c r="AD34" s="79"/>
      <c r="AE34" s="79" t="b">
        <v>0</v>
      </c>
      <c r="AF34" s="79">
        <v>0</v>
      </c>
      <c r="AG34" s="83" t="s">
        <v>410</v>
      </c>
      <c r="AH34" s="79" t="b">
        <v>0</v>
      </c>
      <c r="AI34" s="79" t="s">
        <v>411</v>
      </c>
      <c r="AJ34" s="79"/>
      <c r="AK34" s="83" t="s">
        <v>410</v>
      </c>
      <c r="AL34" s="79" t="b">
        <v>0</v>
      </c>
      <c r="AM34" s="79">
        <v>0</v>
      </c>
      <c r="AN34" s="83" t="s">
        <v>410</v>
      </c>
      <c r="AO34" s="83" t="s">
        <v>417</v>
      </c>
      <c r="AP34" s="79" t="b">
        <v>0</v>
      </c>
      <c r="AQ34" s="83" t="s">
        <v>391</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218</v>
      </c>
      <c r="B35" s="64" t="s">
        <v>218</v>
      </c>
      <c r="C35" s="65"/>
      <c r="D35" s="66"/>
      <c r="E35" s="67"/>
      <c r="F35" s="68"/>
      <c r="G35" s="65"/>
      <c r="H35" s="69"/>
      <c r="I35" s="70"/>
      <c r="J35" s="70"/>
      <c r="K35" s="35" t="s">
        <v>65</v>
      </c>
      <c r="L35" s="77">
        <v>113</v>
      </c>
      <c r="M35" s="77"/>
      <c r="N35" s="72"/>
      <c r="O35" s="79" t="s">
        <v>176</v>
      </c>
      <c r="P35" s="81">
        <v>44648.22553240741</v>
      </c>
      <c r="Q35" s="79" t="s">
        <v>276</v>
      </c>
      <c r="R35" s="79" t="s">
        <v>301</v>
      </c>
      <c r="S35" s="79" t="s">
        <v>319</v>
      </c>
      <c r="T35" s="83" t="s">
        <v>328</v>
      </c>
      <c r="U35" s="79"/>
      <c r="V35" s="82" t="str">
        <f>HYPERLINK("http://pbs.twimg.com/profile_images/1072458281174659073/hOF3yEhz_normal.jpg")</f>
        <v>http://pbs.twimg.com/profile_images/1072458281174659073/hOF3yEhz_normal.jpg</v>
      </c>
      <c r="W35" s="81">
        <v>44648.22553240741</v>
      </c>
      <c r="X35" s="86">
        <v>44648</v>
      </c>
      <c r="Y35" s="83" t="s">
        <v>353</v>
      </c>
      <c r="Z35" s="82" t="str">
        <f>HYPERLINK("https://twitter.com/#!/creativesage/status/1508314131690102785")</f>
        <v>https://twitter.com/#!/creativesage/status/1508314131690102785</v>
      </c>
      <c r="AA35" s="79"/>
      <c r="AB35" s="79"/>
      <c r="AC35" s="83" t="s">
        <v>392</v>
      </c>
      <c r="AD35" s="79"/>
      <c r="AE35" s="79" t="b">
        <v>0</v>
      </c>
      <c r="AF35" s="79">
        <v>0</v>
      </c>
      <c r="AG35" s="83" t="s">
        <v>410</v>
      </c>
      <c r="AH35" s="79" t="b">
        <v>0</v>
      </c>
      <c r="AI35" s="79" t="s">
        <v>411</v>
      </c>
      <c r="AJ35" s="79"/>
      <c r="AK35" s="83" t="s">
        <v>410</v>
      </c>
      <c r="AL35" s="79" t="b">
        <v>0</v>
      </c>
      <c r="AM35" s="79">
        <v>0</v>
      </c>
      <c r="AN35" s="83" t="s">
        <v>410</v>
      </c>
      <c r="AO35" s="83" t="s">
        <v>417</v>
      </c>
      <c r="AP35" s="79" t="b">
        <v>1</v>
      </c>
      <c r="AQ35" s="83" t="s">
        <v>392</v>
      </c>
      <c r="AR35" s="79" t="s">
        <v>176</v>
      </c>
      <c r="AS35" s="79">
        <v>0</v>
      </c>
      <c r="AT35" s="79">
        <v>0</v>
      </c>
      <c r="AU35" s="79"/>
      <c r="AV35" s="79"/>
      <c r="AW35" s="79"/>
      <c r="AX35" s="79"/>
      <c r="AY35" s="79"/>
      <c r="AZ35" s="79"/>
      <c r="BA35" s="79"/>
      <c r="BB35" s="79"/>
      <c r="BC35">
        <v>18</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218</v>
      </c>
      <c r="B36" s="64" t="s">
        <v>218</v>
      </c>
      <c r="C36" s="65"/>
      <c r="D36" s="66"/>
      <c r="E36" s="67"/>
      <c r="F36" s="68"/>
      <c r="G36" s="65"/>
      <c r="H36" s="69"/>
      <c r="I36" s="70"/>
      <c r="J36" s="70"/>
      <c r="K36" s="35" t="s">
        <v>65</v>
      </c>
      <c r="L36" s="77">
        <v>114</v>
      </c>
      <c r="M36" s="77"/>
      <c r="N36" s="72"/>
      <c r="O36" s="79" t="s">
        <v>176</v>
      </c>
      <c r="P36" s="81">
        <v>44649.22553240741</v>
      </c>
      <c r="Q36" s="79" t="s">
        <v>277</v>
      </c>
      <c r="R36" s="79" t="s">
        <v>302</v>
      </c>
      <c r="S36" s="79" t="s">
        <v>319</v>
      </c>
      <c r="T36" s="83" t="s">
        <v>328</v>
      </c>
      <c r="U36" s="79"/>
      <c r="V36" s="82" t="str">
        <f>HYPERLINK("http://pbs.twimg.com/profile_images/1072458281174659073/hOF3yEhz_normal.jpg")</f>
        <v>http://pbs.twimg.com/profile_images/1072458281174659073/hOF3yEhz_normal.jpg</v>
      </c>
      <c r="W36" s="81">
        <v>44649.22553240741</v>
      </c>
      <c r="X36" s="86">
        <v>44649</v>
      </c>
      <c r="Y36" s="83" t="s">
        <v>353</v>
      </c>
      <c r="Z36" s="82" t="str">
        <f>HYPERLINK("https://twitter.com/#!/creativesage/status/1508676520239415302")</f>
        <v>https://twitter.com/#!/creativesage/status/1508676520239415302</v>
      </c>
      <c r="AA36" s="79"/>
      <c r="AB36" s="79"/>
      <c r="AC36" s="83" t="s">
        <v>393</v>
      </c>
      <c r="AD36" s="79"/>
      <c r="AE36" s="79" t="b">
        <v>0</v>
      </c>
      <c r="AF36" s="79">
        <v>0</v>
      </c>
      <c r="AG36" s="83" t="s">
        <v>410</v>
      </c>
      <c r="AH36" s="79" t="b">
        <v>0</v>
      </c>
      <c r="AI36" s="79" t="s">
        <v>411</v>
      </c>
      <c r="AJ36" s="79"/>
      <c r="AK36" s="83" t="s">
        <v>410</v>
      </c>
      <c r="AL36" s="79" t="b">
        <v>0</v>
      </c>
      <c r="AM36" s="79">
        <v>0</v>
      </c>
      <c r="AN36" s="83" t="s">
        <v>410</v>
      </c>
      <c r="AO36" s="83" t="s">
        <v>417</v>
      </c>
      <c r="AP36" s="79" t="b">
        <v>1</v>
      </c>
      <c r="AQ36" s="83" t="s">
        <v>393</v>
      </c>
      <c r="AR36" s="79" t="s">
        <v>176</v>
      </c>
      <c r="AS36" s="79">
        <v>0</v>
      </c>
      <c r="AT36" s="79">
        <v>0</v>
      </c>
      <c r="AU36" s="79"/>
      <c r="AV36" s="79"/>
      <c r="AW36" s="79"/>
      <c r="AX36" s="79"/>
      <c r="AY36" s="79"/>
      <c r="AZ36" s="79"/>
      <c r="BA36" s="79"/>
      <c r="BB36" s="79"/>
      <c r="BC36">
        <v>18</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218</v>
      </c>
      <c r="B37" s="64" t="s">
        <v>218</v>
      </c>
      <c r="C37" s="65"/>
      <c r="D37" s="66"/>
      <c r="E37" s="67"/>
      <c r="F37" s="68"/>
      <c r="G37" s="65"/>
      <c r="H37" s="69"/>
      <c r="I37" s="70"/>
      <c r="J37" s="70"/>
      <c r="K37" s="35" t="s">
        <v>65</v>
      </c>
      <c r="L37" s="77">
        <v>115</v>
      </c>
      <c r="M37" s="77"/>
      <c r="N37" s="72"/>
      <c r="O37" s="79" t="s">
        <v>176</v>
      </c>
      <c r="P37" s="81">
        <v>44649.72557870371</v>
      </c>
      <c r="Q37" s="79" t="s">
        <v>278</v>
      </c>
      <c r="R37" s="79" t="s">
        <v>303</v>
      </c>
      <c r="S37" s="79" t="s">
        <v>319</v>
      </c>
      <c r="T37" s="83" t="s">
        <v>328</v>
      </c>
      <c r="U37" s="79"/>
      <c r="V37" s="82" t="str">
        <f>HYPERLINK("http://pbs.twimg.com/profile_images/1072458281174659073/hOF3yEhz_normal.jpg")</f>
        <v>http://pbs.twimg.com/profile_images/1072458281174659073/hOF3yEhz_normal.jpg</v>
      </c>
      <c r="W37" s="81">
        <v>44649.72557870371</v>
      </c>
      <c r="X37" s="86">
        <v>44649</v>
      </c>
      <c r="Y37" s="83" t="s">
        <v>348</v>
      </c>
      <c r="Z37" s="82" t="str">
        <f>HYPERLINK("https://twitter.com/#!/creativesage/status/1508857730014097413")</f>
        <v>https://twitter.com/#!/creativesage/status/1508857730014097413</v>
      </c>
      <c r="AA37" s="79"/>
      <c r="AB37" s="79"/>
      <c r="AC37" s="83" t="s">
        <v>394</v>
      </c>
      <c r="AD37" s="79"/>
      <c r="AE37" s="79" t="b">
        <v>0</v>
      </c>
      <c r="AF37" s="79">
        <v>0</v>
      </c>
      <c r="AG37" s="83" t="s">
        <v>410</v>
      </c>
      <c r="AH37" s="79" t="b">
        <v>0</v>
      </c>
      <c r="AI37" s="79" t="s">
        <v>411</v>
      </c>
      <c r="AJ37" s="79"/>
      <c r="AK37" s="83" t="s">
        <v>410</v>
      </c>
      <c r="AL37" s="79" t="b">
        <v>0</v>
      </c>
      <c r="AM37" s="79">
        <v>0</v>
      </c>
      <c r="AN37" s="83" t="s">
        <v>410</v>
      </c>
      <c r="AO37" s="83" t="s">
        <v>417</v>
      </c>
      <c r="AP37" s="79" t="b">
        <v>1</v>
      </c>
      <c r="AQ37" s="83" t="s">
        <v>394</v>
      </c>
      <c r="AR37" s="79" t="s">
        <v>176</v>
      </c>
      <c r="AS37" s="79">
        <v>0</v>
      </c>
      <c r="AT37" s="79">
        <v>0</v>
      </c>
      <c r="AU37" s="79"/>
      <c r="AV37" s="79"/>
      <c r="AW37" s="79"/>
      <c r="AX37" s="79"/>
      <c r="AY37" s="79"/>
      <c r="AZ37" s="79"/>
      <c r="BA37" s="79"/>
      <c r="BB37" s="79"/>
      <c r="BC37">
        <v>18</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218</v>
      </c>
      <c r="B38" s="64" t="s">
        <v>218</v>
      </c>
      <c r="C38" s="65"/>
      <c r="D38" s="66"/>
      <c r="E38" s="67"/>
      <c r="F38" s="68"/>
      <c r="G38" s="65"/>
      <c r="H38" s="69"/>
      <c r="I38" s="70"/>
      <c r="J38" s="70"/>
      <c r="K38" s="35" t="s">
        <v>65</v>
      </c>
      <c r="L38" s="77">
        <v>116</v>
      </c>
      <c r="M38" s="77"/>
      <c r="N38" s="72"/>
      <c r="O38" s="79" t="s">
        <v>176</v>
      </c>
      <c r="P38" s="81">
        <v>44650.22553240741</v>
      </c>
      <c r="Q38" s="79" t="s">
        <v>279</v>
      </c>
      <c r="R38" s="79" t="s">
        <v>304</v>
      </c>
      <c r="S38" s="79" t="s">
        <v>319</v>
      </c>
      <c r="T38" s="83" t="s">
        <v>328</v>
      </c>
      <c r="U38" s="79"/>
      <c r="V38" s="82" t="str">
        <f>HYPERLINK("http://pbs.twimg.com/profile_images/1072458281174659073/hOF3yEhz_normal.jpg")</f>
        <v>http://pbs.twimg.com/profile_images/1072458281174659073/hOF3yEhz_normal.jpg</v>
      </c>
      <c r="W38" s="81">
        <v>44650.22553240741</v>
      </c>
      <c r="X38" s="86">
        <v>44650</v>
      </c>
      <c r="Y38" s="83" t="s">
        <v>353</v>
      </c>
      <c r="Z38" s="82" t="str">
        <f>HYPERLINK("https://twitter.com/#!/creativesage/status/1509038907488358400")</f>
        <v>https://twitter.com/#!/creativesage/status/1509038907488358400</v>
      </c>
      <c r="AA38" s="79"/>
      <c r="AB38" s="79"/>
      <c r="AC38" s="83" t="s">
        <v>395</v>
      </c>
      <c r="AD38" s="79"/>
      <c r="AE38" s="79" t="b">
        <v>0</v>
      </c>
      <c r="AF38" s="79">
        <v>0</v>
      </c>
      <c r="AG38" s="83" t="s">
        <v>410</v>
      </c>
      <c r="AH38" s="79" t="b">
        <v>0</v>
      </c>
      <c r="AI38" s="79" t="s">
        <v>411</v>
      </c>
      <c r="AJ38" s="79"/>
      <c r="AK38" s="83" t="s">
        <v>410</v>
      </c>
      <c r="AL38" s="79" t="b">
        <v>0</v>
      </c>
      <c r="AM38" s="79">
        <v>0</v>
      </c>
      <c r="AN38" s="83" t="s">
        <v>410</v>
      </c>
      <c r="AO38" s="83" t="s">
        <v>417</v>
      </c>
      <c r="AP38" s="79" t="b">
        <v>1</v>
      </c>
      <c r="AQ38" s="83" t="s">
        <v>395</v>
      </c>
      <c r="AR38" s="79" t="s">
        <v>176</v>
      </c>
      <c r="AS38" s="79">
        <v>0</v>
      </c>
      <c r="AT38" s="79">
        <v>0</v>
      </c>
      <c r="AU38" s="79"/>
      <c r="AV38" s="79"/>
      <c r="AW38" s="79"/>
      <c r="AX38" s="79"/>
      <c r="AY38" s="79"/>
      <c r="AZ38" s="79"/>
      <c r="BA38" s="79"/>
      <c r="BB38" s="79"/>
      <c r="BC38">
        <v>18</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218</v>
      </c>
      <c r="B39" s="64" t="s">
        <v>218</v>
      </c>
      <c r="C39" s="65"/>
      <c r="D39" s="66"/>
      <c r="E39" s="67"/>
      <c r="F39" s="68"/>
      <c r="G39" s="65"/>
      <c r="H39" s="69"/>
      <c r="I39" s="70"/>
      <c r="J39" s="70"/>
      <c r="K39" s="35" t="s">
        <v>65</v>
      </c>
      <c r="L39" s="77">
        <v>117</v>
      </c>
      <c r="M39" s="77"/>
      <c r="N39" s="72"/>
      <c r="O39" s="79" t="s">
        <v>176</v>
      </c>
      <c r="P39" s="81">
        <v>44662.22552083333</v>
      </c>
      <c r="Q39" s="79" t="s">
        <v>280</v>
      </c>
      <c r="R39" s="79" t="s">
        <v>305</v>
      </c>
      <c r="S39" s="79" t="s">
        <v>319</v>
      </c>
      <c r="T39" s="83" t="s">
        <v>328</v>
      </c>
      <c r="U39" s="79"/>
      <c r="V39" s="82" t="str">
        <f>HYPERLINK("http://pbs.twimg.com/profile_images/1072458281174659073/hOF3yEhz_normal.jpg")</f>
        <v>http://pbs.twimg.com/profile_images/1072458281174659073/hOF3yEhz_normal.jpg</v>
      </c>
      <c r="W39" s="81">
        <v>44662.22552083333</v>
      </c>
      <c r="X39" s="86">
        <v>44662</v>
      </c>
      <c r="Y39" s="83" t="s">
        <v>352</v>
      </c>
      <c r="Z39" s="82" t="str">
        <f>HYPERLINK("https://twitter.com/#!/creativesage/status/1513387555538059266")</f>
        <v>https://twitter.com/#!/creativesage/status/1513387555538059266</v>
      </c>
      <c r="AA39" s="79"/>
      <c r="AB39" s="79"/>
      <c r="AC39" s="83" t="s">
        <v>396</v>
      </c>
      <c r="AD39" s="79"/>
      <c r="AE39" s="79" t="b">
        <v>0</v>
      </c>
      <c r="AF39" s="79">
        <v>0</v>
      </c>
      <c r="AG39" s="83" t="s">
        <v>410</v>
      </c>
      <c r="AH39" s="79" t="b">
        <v>0</v>
      </c>
      <c r="AI39" s="79" t="s">
        <v>411</v>
      </c>
      <c r="AJ39" s="79"/>
      <c r="AK39" s="83" t="s">
        <v>410</v>
      </c>
      <c r="AL39" s="79" t="b">
        <v>0</v>
      </c>
      <c r="AM39" s="79">
        <v>0</v>
      </c>
      <c r="AN39" s="83" t="s">
        <v>410</v>
      </c>
      <c r="AO39" s="83" t="s">
        <v>417</v>
      </c>
      <c r="AP39" s="79" t="b">
        <v>1</v>
      </c>
      <c r="AQ39" s="83" t="s">
        <v>396</v>
      </c>
      <c r="AR39" s="79" t="s">
        <v>176</v>
      </c>
      <c r="AS39" s="79">
        <v>0</v>
      </c>
      <c r="AT39" s="79">
        <v>0</v>
      </c>
      <c r="AU39" s="79"/>
      <c r="AV39" s="79"/>
      <c r="AW39" s="79"/>
      <c r="AX39" s="79"/>
      <c r="AY39" s="79"/>
      <c r="AZ39" s="79"/>
      <c r="BA39" s="79"/>
      <c r="BB39" s="79"/>
      <c r="BC39">
        <v>18</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218</v>
      </c>
      <c r="B40" s="64" t="s">
        <v>218</v>
      </c>
      <c r="C40" s="65"/>
      <c r="D40" s="66"/>
      <c r="E40" s="67"/>
      <c r="F40" s="68"/>
      <c r="G40" s="65"/>
      <c r="H40" s="69"/>
      <c r="I40" s="70"/>
      <c r="J40" s="70"/>
      <c r="K40" s="35" t="s">
        <v>65</v>
      </c>
      <c r="L40" s="77">
        <v>118</v>
      </c>
      <c r="M40" s="77"/>
      <c r="N40" s="72"/>
      <c r="O40" s="79" t="s">
        <v>176</v>
      </c>
      <c r="P40" s="81">
        <v>44663.22554398148</v>
      </c>
      <c r="Q40" s="79" t="s">
        <v>281</v>
      </c>
      <c r="R40" s="79" t="s">
        <v>306</v>
      </c>
      <c r="S40" s="79" t="s">
        <v>319</v>
      </c>
      <c r="T40" s="83" t="s">
        <v>328</v>
      </c>
      <c r="U40" s="79"/>
      <c r="V40" s="82" t="str">
        <f>HYPERLINK("http://pbs.twimg.com/profile_images/1072458281174659073/hOF3yEhz_normal.jpg")</f>
        <v>http://pbs.twimg.com/profile_images/1072458281174659073/hOF3yEhz_normal.jpg</v>
      </c>
      <c r="W40" s="81">
        <v>44663.22554398148</v>
      </c>
      <c r="X40" s="86">
        <v>44663</v>
      </c>
      <c r="Y40" s="83" t="s">
        <v>346</v>
      </c>
      <c r="Z40" s="82" t="str">
        <f>HYPERLINK("https://twitter.com/#!/creativesage/status/1513749950789791744")</f>
        <v>https://twitter.com/#!/creativesage/status/1513749950789791744</v>
      </c>
      <c r="AA40" s="79"/>
      <c r="AB40" s="79"/>
      <c r="AC40" s="83" t="s">
        <v>397</v>
      </c>
      <c r="AD40" s="79"/>
      <c r="AE40" s="79" t="b">
        <v>0</v>
      </c>
      <c r="AF40" s="79">
        <v>0</v>
      </c>
      <c r="AG40" s="83" t="s">
        <v>410</v>
      </c>
      <c r="AH40" s="79" t="b">
        <v>0</v>
      </c>
      <c r="AI40" s="79" t="s">
        <v>411</v>
      </c>
      <c r="AJ40" s="79"/>
      <c r="AK40" s="83" t="s">
        <v>410</v>
      </c>
      <c r="AL40" s="79" t="b">
        <v>0</v>
      </c>
      <c r="AM40" s="79">
        <v>0</v>
      </c>
      <c r="AN40" s="83" t="s">
        <v>410</v>
      </c>
      <c r="AO40" s="83" t="s">
        <v>417</v>
      </c>
      <c r="AP40" s="79" t="b">
        <v>1</v>
      </c>
      <c r="AQ40" s="83" t="s">
        <v>397</v>
      </c>
      <c r="AR40" s="79" t="s">
        <v>176</v>
      </c>
      <c r="AS40" s="79">
        <v>0</v>
      </c>
      <c r="AT40" s="79">
        <v>0</v>
      </c>
      <c r="AU40" s="79"/>
      <c r="AV40" s="79"/>
      <c r="AW40" s="79"/>
      <c r="AX40" s="79"/>
      <c r="AY40" s="79"/>
      <c r="AZ40" s="79"/>
      <c r="BA40" s="79"/>
      <c r="BB40" s="79"/>
      <c r="BC40">
        <v>18</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218</v>
      </c>
      <c r="B41" s="64" t="s">
        <v>218</v>
      </c>
      <c r="C41" s="65"/>
      <c r="D41" s="66"/>
      <c r="E41" s="67"/>
      <c r="F41" s="68"/>
      <c r="G41" s="65"/>
      <c r="H41" s="69"/>
      <c r="I41" s="70"/>
      <c r="J41" s="70"/>
      <c r="K41" s="35" t="s">
        <v>65</v>
      </c>
      <c r="L41" s="77">
        <v>119</v>
      </c>
      <c r="M41" s="77"/>
      <c r="N41" s="72"/>
      <c r="O41" s="79" t="s">
        <v>176</v>
      </c>
      <c r="P41" s="81">
        <v>44676.22555555555</v>
      </c>
      <c r="Q41" s="79" t="s">
        <v>282</v>
      </c>
      <c r="R41" s="79" t="s">
        <v>307</v>
      </c>
      <c r="S41" s="79" t="s">
        <v>319</v>
      </c>
      <c r="T41" s="83" t="s">
        <v>328</v>
      </c>
      <c r="U41" s="79"/>
      <c r="V41" s="82" t="str">
        <f>HYPERLINK("http://pbs.twimg.com/profile_images/1072458281174659073/hOF3yEhz_normal.jpg")</f>
        <v>http://pbs.twimg.com/profile_images/1072458281174659073/hOF3yEhz_normal.jpg</v>
      </c>
      <c r="W41" s="81">
        <v>44676.22555555555</v>
      </c>
      <c r="X41" s="86">
        <v>44676</v>
      </c>
      <c r="Y41" s="83" t="s">
        <v>349</v>
      </c>
      <c r="Z41" s="82" t="str">
        <f>HYPERLINK("https://twitter.com/#!/creativesage/status/1518460999094919169")</f>
        <v>https://twitter.com/#!/creativesage/status/1518460999094919169</v>
      </c>
      <c r="AA41" s="79"/>
      <c r="AB41" s="79"/>
      <c r="AC41" s="83" t="s">
        <v>398</v>
      </c>
      <c r="AD41" s="79"/>
      <c r="AE41" s="79" t="b">
        <v>0</v>
      </c>
      <c r="AF41" s="79">
        <v>0</v>
      </c>
      <c r="AG41" s="83" t="s">
        <v>410</v>
      </c>
      <c r="AH41" s="79" t="b">
        <v>0</v>
      </c>
      <c r="AI41" s="79" t="s">
        <v>411</v>
      </c>
      <c r="AJ41" s="79"/>
      <c r="AK41" s="83" t="s">
        <v>410</v>
      </c>
      <c r="AL41" s="79" t="b">
        <v>0</v>
      </c>
      <c r="AM41" s="79">
        <v>0</v>
      </c>
      <c r="AN41" s="83" t="s">
        <v>410</v>
      </c>
      <c r="AO41" s="83" t="s">
        <v>417</v>
      </c>
      <c r="AP41" s="79" t="b">
        <v>1</v>
      </c>
      <c r="AQ41" s="83" t="s">
        <v>398</v>
      </c>
      <c r="AR41" s="79" t="s">
        <v>176</v>
      </c>
      <c r="AS41" s="79">
        <v>0</v>
      </c>
      <c r="AT41" s="79">
        <v>0</v>
      </c>
      <c r="AU41" s="79"/>
      <c r="AV41" s="79"/>
      <c r="AW41" s="79"/>
      <c r="AX41" s="79"/>
      <c r="AY41" s="79"/>
      <c r="AZ41" s="79"/>
      <c r="BA41" s="79"/>
      <c r="BB41" s="79"/>
      <c r="BC41">
        <v>18</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218</v>
      </c>
      <c r="B42" s="64" t="s">
        <v>218</v>
      </c>
      <c r="C42" s="65"/>
      <c r="D42" s="66"/>
      <c r="E42" s="67"/>
      <c r="F42" s="68"/>
      <c r="G42" s="65"/>
      <c r="H42" s="69"/>
      <c r="I42" s="70"/>
      <c r="J42" s="70"/>
      <c r="K42" s="35" t="s">
        <v>65</v>
      </c>
      <c r="L42" s="77">
        <v>120</v>
      </c>
      <c r="M42" s="77"/>
      <c r="N42" s="72"/>
      <c r="O42" s="79" t="s">
        <v>176</v>
      </c>
      <c r="P42" s="81">
        <v>44689.22552083333</v>
      </c>
      <c r="Q42" s="79" t="s">
        <v>283</v>
      </c>
      <c r="R42" s="79" t="s">
        <v>308</v>
      </c>
      <c r="S42" s="79" t="s">
        <v>319</v>
      </c>
      <c r="T42" s="83" t="s">
        <v>328</v>
      </c>
      <c r="U42" s="79"/>
      <c r="V42" s="82" t="str">
        <f>HYPERLINK("http://pbs.twimg.com/profile_images/1072458281174659073/hOF3yEhz_normal.jpg")</f>
        <v>http://pbs.twimg.com/profile_images/1072458281174659073/hOF3yEhz_normal.jpg</v>
      </c>
      <c r="W42" s="81">
        <v>44689.22552083333</v>
      </c>
      <c r="X42" s="86">
        <v>44689</v>
      </c>
      <c r="Y42" s="83" t="s">
        <v>352</v>
      </c>
      <c r="Z42" s="82" t="str">
        <f>HYPERLINK("https://twitter.com/#!/creativesage/status/1523172027862970368")</f>
        <v>https://twitter.com/#!/creativesage/status/1523172027862970368</v>
      </c>
      <c r="AA42" s="79"/>
      <c r="AB42" s="79"/>
      <c r="AC42" s="83" t="s">
        <v>399</v>
      </c>
      <c r="AD42" s="79"/>
      <c r="AE42" s="79" t="b">
        <v>0</v>
      </c>
      <c r="AF42" s="79">
        <v>0</v>
      </c>
      <c r="AG42" s="83" t="s">
        <v>410</v>
      </c>
      <c r="AH42" s="79" t="b">
        <v>0</v>
      </c>
      <c r="AI42" s="79" t="s">
        <v>411</v>
      </c>
      <c r="AJ42" s="79"/>
      <c r="AK42" s="83" t="s">
        <v>410</v>
      </c>
      <c r="AL42" s="79" t="b">
        <v>0</v>
      </c>
      <c r="AM42" s="79">
        <v>0</v>
      </c>
      <c r="AN42" s="83" t="s">
        <v>410</v>
      </c>
      <c r="AO42" s="83" t="s">
        <v>417</v>
      </c>
      <c r="AP42" s="79" t="b">
        <v>1</v>
      </c>
      <c r="AQ42" s="83" t="s">
        <v>399</v>
      </c>
      <c r="AR42" s="79" t="s">
        <v>176</v>
      </c>
      <c r="AS42" s="79">
        <v>0</v>
      </c>
      <c r="AT42" s="79">
        <v>0</v>
      </c>
      <c r="AU42" s="79"/>
      <c r="AV42" s="79"/>
      <c r="AW42" s="79"/>
      <c r="AX42" s="79"/>
      <c r="AY42" s="79"/>
      <c r="AZ42" s="79"/>
      <c r="BA42" s="79"/>
      <c r="BB42" s="79"/>
      <c r="BC42">
        <v>18</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218</v>
      </c>
      <c r="B43" s="64" t="s">
        <v>218</v>
      </c>
      <c r="C43" s="65"/>
      <c r="D43" s="66"/>
      <c r="E43" s="67"/>
      <c r="F43" s="68"/>
      <c r="G43" s="65"/>
      <c r="H43" s="69"/>
      <c r="I43" s="70"/>
      <c r="J43" s="70"/>
      <c r="K43" s="35" t="s">
        <v>65</v>
      </c>
      <c r="L43" s="77">
        <v>121</v>
      </c>
      <c r="M43" s="77"/>
      <c r="N43" s="72"/>
      <c r="O43" s="79" t="s">
        <v>176</v>
      </c>
      <c r="P43" s="81">
        <v>44689.72556712963</v>
      </c>
      <c r="Q43" s="79" t="s">
        <v>284</v>
      </c>
      <c r="R43" s="79" t="s">
        <v>309</v>
      </c>
      <c r="S43" s="79" t="s">
        <v>319</v>
      </c>
      <c r="T43" s="83" t="s">
        <v>328</v>
      </c>
      <c r="U43" s="79"/>
      <c r="V43" s="82" t="str">
        <f>HYPERLINK("http://pbs.twimg.com/profile_images/1072458281174659073/hOF3yEhz_normal.jpg")</f>
        <v>http://pbs.twimg.com/profile_images/1072458281174659073/hOF3yEhz_normal.jpg</v>
      </c>
      <c r="W43" s="81">
        <v>44689.72556712963</v>
      </c>
      <c r="X43" s="86">
        <v>44689</v>
      </c>
      <c r="Y43" s="83" t="s">
        <v>356</v>
      </c>
      <c r="Z43" s="82" t="str">
        <f>HYPERLINK("https://twitter.com/#!/creativesage/status/1523353237868679169")</f>
        <v>https://twitter.com/#!/creativesage/status/1523353237868679169</v>
      </c>
      <c r="AA43" s="79"/>
      <c r="AB43" s="79"/>
      <c r="AC43" s="83" t="s">
        <v>400</v>
      </c>
      <c r="AD43" s="79"/>
      <c r="AE43" s="79" t="b">
        <v>0</v>
      </c>
      <c r="AF43" s="79">
        <v>0</v>
      </c>
      <c r="AG43" s="83" t="s">
        <v>410</v>
      </c>
      <c r="AH43" s="79" t="b">
        <v>0</v>
      </c>
      <c r="AI43" s="79" t="s">
        <v>411</v>
      </c>
      <c r="AJ43" s="79"/>
      <c r="AK43" s="83" t="s">
        <v>410</v>
      </c>
      <c r="AL43" s="79" t="b">
        <v>0</v>
      </c>
      <c r="AM43" s="79">
        <v>0</v>
      </c>
      <c r="AN43" s="83" t="s">
        <v>410</v>
      </c>
      <c r="AO43" s="83" t="s">
        <v>417</v>
      </c>
      <c r="AP43" s="79" t="b">
        <v>1</v>
      </c>
      <c r="AQ43" s="83" t="s">
        <v>400</v>
      </c>
      <c r="AR43" s="79" t="s">
        <v>176</v>
      </c>
      <c r="AS43" s="79">
        <v>0</v>
      </c>
      <c r="AT43" s="79">
        <v>0</v>
      </c>
      <c r="AU43" s="79"/>
      <c r="AV43" s="79"/>
      <c r="AW43" s="79"/>
      <c r="AX43" s="79"/>
      <c r="AY43" s="79"/>
      <c r="AZ43" s="79"/>
      <c r="BA43" s="79"/>
      <c r="BB43" s="79"/>
      <c r="BC43">
        <v>18</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218</v>
      </c>
      <c r="B44" s="64" t="s">
        <v>218</v>
      </c>
      <c r="C44" s="65"/>
      <c r="D44" s="66"/>
      <c r="E44" s="67"/>
      <c r="F44" s="68"/>
      <c r="G44" s="65"/>
      <c r="H44" s="69"/>
      <c r="I44" s="70"/>
      <c r="J44" s="70"/>
      <c r="K44" s="35" t="s">
        <v>65</v>
      </c>
      <c r="L44" s="77">
        <v>122</v>
      </c>
      <c r="M44" s="77"/>
      <c r="N44" s="72"/>
      <c r="O44" s="79" t="s">
        <v>176</v>
      </c>
      <c r="P44" s="81">
        <v>44698.22555555555</v>
      </c>
      <c r="Q44" s="79" t="s">
        <v>285</v>
      </c>
      <c r="R44" s="79" t="s">
        <v>310</v>
      </c>
      <c r="S44" s="79" t="s">
        <v>319</v>
      </c>
      <c r="T44" s="83" t="s">
        <v>328</v>
      </c>
      <c r="U44" s="79"/>
      <c r="V44" s="82" t="str">
        <f>HYPERLINK("http://pbs.twimg.com/profile_images/1072458281174659073/hOF3yEhz_normal.jpg")</f>
        <v>http://pbs.twimg.com/profile_images/1072458281174659073/hOF3yEhz_normal.jpg</v>
      </c>
      <c r="W44" s="81">
        <v>44698.22555555555</v>
      </c>
      <c r="X44" s="86">
        <v>44698</v>
      </c>
      <c r="Y44" s="83" t="s">
        <v>349</v>
      </c>
      <c r="Z44" s="82" t="str">
        <f>HYPERLINK("https://twitter.com/#!/creativesage/status/1526433532507308033")</f>
        <v>https://twitter.com/#!/creativesage/status/1526433532507308033</v>
      </c>
      <c r="AA44" s="79"/>
      <c r="AB44" s="79"/>
      <c r="AC44" s="83" t="s">
        <v>401</v>
      </c>
      <c r="AD44" s="79"/>
      <c r="AE44" s="79" t="b">
        <v>0</v>
      </c>
      <c r="AF44" s="79">
        <v>0</v>
      </c>
      <c r="AG44" s="83" t="s">
        <v>410</v>
      </c>
      <c r="AH44" s="79" t="b">
        <v>0</v>
      </c>
      <c r="AI44" s="79" t="s">
        <v>411</v>
      </c>
      <c r="AJ44" s="79"/>
      <c r="AK44" s="83" t="s">
        <v>410</v>
      </c>
      <c r="AL44" s="79" t="b">
        <v>0</v>
      </c>
      <c r="AM44" s="79">
        <v>0</v>
      </c>
      <c r="AN44" s="83" t="s">
        <v>410</v>
      </c>
      <c r="AO44" s="83" t="s">
        <v>417</v>
      </c>
      <c r="AP44" s="79" t="b">
        <v>1</v>
      </c>
      <c r="AQ44" s="83" t="s">
        <v>401</v>
      </c>
      <c r="AR44" s="79" t="s">
        <v>176</v>
      </c>
      <c r="AS44" s="79">
        <v>0</v>
      </c>
      <c r="AT44" s="79">
        <v>0</v>
      </c>
      <c r="AU44" s="79"/>
      <c r="AV44" s="79"/>
      <c r="AW44" s="79"/>
      <c r="AX44" s="79"/>
      <c r="AY44" s="79"/>
      <c r="AZ44" s="79"/>
      <c r="BA44" s="79"/>
      <c r="BB44" s="79"/>
      <c r="BC44">
        <v>18</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218</v>
      </c>
      <c r="B45" s="64" t="s">
        <v>218</v>
      </c>
      <c r="C45" s="65"/>
      <c r="D45" s="66"/>
      <c r="E45" s="67"/>
      <c r="F45" s="68"/>
      <c r="G45" s="65"/>
      <c r="H45" s="69"/>
      <c r="I45" s="70"/>
      <c r="J45" s="70"/>
      <c r="K45" s="35" t="s">
        <v>65</v>
      </c>
      <c r="L45" s="77">
        <v>123</v>
      </c>
      <c r="M45" s="77"/>
      <c r="N45" s="72"/>
      <c r="O45" s="79" t="s">
        <v>176</v>
      </c>
      <c r="P45" s="81">
        <v>44703.22553240741</v>
      </c>
      <c r="Q45" s="79" t="s">
        <v>286</v>
      </c>
      <c r="R45" s="82" t="str">
        <f>HYPERLINK("https://paper.li/CreativeSage/SMchat?share_id=7e614f60-d98f-11ec-8be8-fa163eed9ef2")</f>
        <v>https://paper.li/CreativeSage/SMchat?share_id=7e614f60-d98f-11ec-8be8-fa163eed9ef2</v>
      </c>
      <c r="S45" s="79" t="s">
        <v>320</v>
      </c>
      <c r="T45" s="83" t="s">
        <v>329</v>
      </c>
      <c r="U45" s="79"/>
      <c r="V45" s="82" t="str">
        <f>HYPERLINK("http://pbs.twimg.com/profile_images/1072458281174659073/hOF3yEhz_normal.jpg")</f>
        <v>http://pbs.twimg.com/profile_images/1072458281174659073/hOF3yEhz_normal.jpg</v>
      </c>
      <c r="W45" s="81">
        <v>44703.22553240741</v>
      </c>
      <c r="X45" s="86">
        <v>44703</v>
      </c>
      <c r="Y45" s="83" t="s">
        <v>353</v>
      </c>
      <c r="Z45" s="82" t="str">
        <f>HYPERLINK("https://twitter.com/#!/creativesage/status/1528245463882907648")</f>
        <v>https://twitter.com/#!/creativesage/status/1528245463882907648</v>
      </c>
      <c r="AA45" s="79"/>
      <c r="AB45" s="79"/>
      <c r="AC45" s="83" t="s">
        <v>402</v>
      </c>
      <c r="AD45" s="79"/>
      <c r="AE45" s="79" t="b">
        <v>0</v>
      </c>
      <c r="AF45" s="79">
        <v>0</v>
      </c>
      <c r="AG45" s="83" t="s">
        <v>410</v>
      </c>
      <c r="AH45" s="79" t="b">
        <v>0</v>
      </c>
      <c r="AI45" s="79" t="s">
        <v>411</v>
      </c>
      <c r="AJ45" s="79"/>
      <c r="AK45" s="83" t="s">
        <v>410</v>
      </c>
      <c r="AL45" s="79" t="b">
        <v>0</v>
      </c>
      <c r="AM45" s="79">
        <v>0</v>
      </c>
      <c r="AN45" s="83" t="s">
        <v>410</v>
      </c>
      <c r="AO45" s="83" t="s">
        <v>417</v>
      </c>
      <c r="AP45" s="79" t="b">
        <v>0</v>
      </c>
      <c r="AQ45" s="83" t="s">
        <v>402</v>
      </c>
      <c r="AR45" s="79" t="s">
        <v>176</v>
      </c>
      <c r="AS45" s="79">
        <v>0</v>
      </c>
      <c r="AT45" s="79">
        <v>0</v>
      </c>
      <c r="AU45" s="79"/>
      <c r="AV45" s="79"/>
      <c r="AW45" s="79"/>
      <c r="AX45" s="79"/>
      <c r="AY45" s="79"/>
      <c r="AZ45" s="79"/>
      <c r="BA45" s="79"/>
      <c r="BB45" s="79"/>
      <c r="BC45">
        <v>18</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218</v>
      </c>
      <c r="B46" s="64" t="s">
        <v>218</v>
      </c>
      <c r="C46" s="65"/>
      <c r="D46" s="66"/>
      <c r="E46" s="67"/>
      <c r="F46" s="68"/>
      <c r="G46" s="65"/>
      <c r="H46" s="69"/>
      <c r="I46" s="70"/>
      <c r="J46" s="70"/>
      <c r="K46" s="35" t="s">
        <v>65</v>
      </c>
      <c r="L46" s="77">
        <v>124</v>
      </c>
      <c r="M46" s="77"/>
      <c r="N46" s="72"/>
      <c r="O46" s="79" t="s">
        <v>176</v>
      </c>
      <c r="P46" s="81">
        <v>44719.22553240741</v>
      </c>
      <c r="Q46" s="79" t="s">
        <v>287</v>
      </c>
      <c r="R46" s="79" t="s">
        <v>311</v>
      </c>
      <c r="S46" s="79" t="s">
        <v>319</v>
      </c>
      <c r="T46" s="83" t="s">
        <v>328</v>
      </c>
      <c r="U46" s="79"/>
      <c r="V46" s="82" t="str">
        <f>HYPERLINK("http://pbs.twimg.com/profile_images/1072458281174659073/hOF3yEhz_normal.jpg")</f>
        <v>http://pbs.twimg.com/profile_images/1072458281174659073/hOF3yEhz_normal.jpg</v>
      </c>
      <c r="W46" s="81">
        <v>44719.22553240741</v>
      </c>
      <c r="X46" s="86">
        <v>44719</v>
      </c>
      <c r="Y46" s="83" t="s">
        <v>353</v>
      </c>
      <c r="Z46" s="82" t="str">
        <f>HYPERLINK("https://twitter.com/#!/creativesage/status/1534043669904478208")</f>
        <v>https://twitter.com/#!/creativesage/status/1534043669904478208</v>
      </c>
      <c r="AA46" s="79"/>
      <c r="AB46" s="79"/>
      <c r="AC46" s="83" t="s">
        <v>403</v>
      </c>
      <c r="AD46" s="79"/>
      <c r="AE46" s="79" t="b">
        <v>0</v>
      </c>
      <c r="AF46" s="79">
        <v>0</v>
      </c>
      <c r="AG46" s="83" t="s">
        <v>410</v>
      </c>
      <c r="AH46" s="79" t="b">
        <v>0</v>
      </c>
      <c r="AI46" s="79" t="s">
        <v>411</v>
      </c>
      <c r="AJ46" s="79"/>
      <c r="AK46" s="83" t="s">
        <v>410</v>
      </c>
      <c r="AL46" s="79" t="b">
        <v>0</v>
      </c>
      <c r="AM46" s="79">
        <v>0</v>
      </c>
      <c r="AN46" s="83" t="s">
        <v>410</v>
      </c>
      <c r="AO46" s="83" t="s">
        <v>417</v>
      </c>
      <c r="AP46" s="79" t="b">
        <v>1</v>
      </c>
      <c r="AQ46" s="83" t="s">
        <v>403</v>
      </c>
      <c r="AR46" s="79" t="s">
        <v>176</v>
      </c>
      <c r="AS46" s="79">
        <v>0</v>
      </c>
      <c r="AT46" s="79">
        <v>0</v>
      </c>
      <c r="AU46" s="79"/>
      <c r="AV46" s="79"/>
      <c r="AW46" s="79"/>
      <c r="AX46" s="79"/>
      <c r="AY46" s="79"/>
      <c r="AZ46" s="79"/>
      <c r="BA46" s="79"/>
      <c r="BB46" s="79"/>
      <c r="BC46">
        <v>18</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218</v>
      </c>
      <c r="B47" s="64" t="s">
        <v>218</v>
      </c>
      <c r="C47" s="65"/>
      <c r="D47" s="66"/>
      <c r="E47" s="67"/>
      <c r="F47" s="68"/>
      <c r="G47" s="65"/>
      <c r="H47" s="69"/>
      <c r="I47" s="70"/>
      <c r="J47" s="70"/>
      <c r="K47" s="35" t="s">
        <v>65</v>
      </c>
      <c r="L47" s="77">
        <v>125</v>
      </c>
      <c r="M47" s="77"/>
      <c r="N47" s="72"/>
      <c r="O47" s="79" t="s">
        <v>176</v>
      </c>
      <c r="P47" s="81">
        <v>44724.72556712963</v>
      </c>
      <c r="Q47" s="79" t="s">
        <v>288</v>
      </c>
      <c r="R47" s="82" t="str">
        <f>HYPERLINK("https://paper.li/CreativeSage/SMchat?share_id=8fc0b5c0-ea74-11ec-8be8-fa163eed9ef2")</f>
        <v>https://paper.li/CreativeSage/SMchat?share_id=8fc0b5c0-ea74-11ec-8be8-fa163eed9ef2</v>
      </c>
      <c r="S47" s="79" t="s">
        <v>320</v>
      </c>
      <c r="T47" s="83" t="s">
        <v>329</v>
      </c>
      <c r="U47" s="79"/>
      <c r="V47" s="82" t="str">
        <f>HYPERLINK("http://pbs.twimg.com/profile_images/1072458281174659073/hOF3yEhz_normal.jpg")</f>
        <v>http://pbs.twimg.com/profile_images/1072458281174659073/hOF3yEhz_normal.jpg</v>
      </c>
      <c r="W47" s="81">
        <v>44724.72556712963</v>
      </c>
      <c r="X47" s="86">
        <v>44724</v>
      </c>
      <c r="Y47" s="83" t="s">
        <v>356</v>
      </c>
      <c r="Z47" s="82" t="str">
        <f>HYPERLINK("https://twitter.com/#!/creativesage/status/1536036813525159937")</f>
        <v>https://twitter.com/#!/creativesage/status/1536036813525159937</v>
      </c>
      <c r="AA47" s="79"/>
      <c r="AB47" s="79"/>
      <c r="AC47" s="83" t="s">
        <v>404</v>
      </c>
      <c r="AD47" s="79"/>
      <c r="AE47" s="79" t="b">
        <v>0</v>
      </c>
      <c r="AF47" s="79">
        <v>0</v>
      </c>
      <c r="AG47" s="83" t="s">
        <v>410</v>
      </c>
      <c r="AH47" s="79" t="b">
        <v>0</v>
      </c>
      <c r="AI47" s="79" t="s">
        <v>411</v>
      </c>
      <c r="AJ47" s="79"/>
      <c r="AK47" s="83" t="s">
        <v>410</v>
      </c>
      <c r="AL47" s="79" t="b">
        <v>0</v>
      </c>
      <c r="AM47" s="79">
        <v>0</v>
      </c>
      <c r="AN47" s="83" t="s">
        <v>410</v>
      </c>
      <c r="AO47" s="83" t="s">
        <v>417</v>
      </c>
      <c r="AP47" s="79" t="b">
        <v>0</v>
      </c>
      <c r="AQ47" s="83" t="s">
        <v>404</v>
      </c>
      <c r="AR47" s="79" t="s">
        <v>176</v>
      </c>
      <c r="AS47" s="79">
        <v>0</v>
      </c>
      <c r="AT47" s="79">
        <v>0</v>
      </c>
      <c r="AU47" s="79"/>
      <c r="AV47" s="79"/>
      <c r="AW47" s="79"/>
      <c r="AX47" s="79"/>
      <c r="AY47" s="79"/>
      <c r="AZ47" s="79"/>
      <c r="BA47" s="79"/>
      <c r="BB47" s="79"/>
      <c r="BC47">
        <v>18</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218</v>
      </c>
      <c r="B48" s="64" t="s">
        <v>218</v>
      </c>
      <c r="C48" s="65"/>
      <c r="D48" s="66"/>
      <c r="E48" s="67"/>
      <c r="F48" s="68"/>
      <c r="G48" s="65"/>
      <c r="H48" s="69"/>
      <c r="I48" s="70"/>
      <c r="J48" s="70"/>
      <c r="K48" s="35" t="s">
        <v>65</v>
      </c>
      <c r="L48" s="77">
        <v>126</v>
      </c>
      <c r="M48" s="77"/>
      <c r="N48" s="72"/>
      <c r="O48" s="79" t="s">
        <v>176</v>
      </c>
      <c r="P48" s="81">
        <v>44727.22568287037</v>
      </c>
      <c r="Q48" s="79" t="s">
        <v>289</v>
      </c>
      <c r="R48" s="79" t="s">
        <v>312</v>
      </c>
      <c r="S48" s="79" t="s">
        <v>319</v>
      </c>
      <c r="T48" s="83" t="s">
        <v>328</v>
      </c>
      <c r="U48" s="79"/>
      <c r="V48" s="82" t="str">
        <f>HYPERLINK("http://pbs.twimg.com/profile_images/1072458281174659073/hOF3yEhz_normal.jpg")</f>
        <v>http://pbs.twimg.com/profile_images/1072458281174659073/hOF3yEhz_normal.jpg</v>
      </c>
      <c r="W48" s="81">
        <v>44727.22568287037</v>
      </c>
      <c r="X48" s="86">
        <v>44727</v>
      </c>
      <c r="Y48" s="83" t="s">
        <v>357</v>
      </c>
      <c r="Z48" s="82" t="str">
        <f>HYPERLINK("https://twitter.com/#!/creativesage/status/1536942824566013953")</f>
        <v>https://twitter.com/#!/creativesage/status/1536942824566013953</v>
      </c>
      <c r="AA48" s="79"/>
      <c r="AB48" s="79"/>
      <c r="AC48" s="83" t="s">
        <v>405</v>
      </c>
      <c r="AD48" s="79"/>
      <c r="AE48" s="79" t="b">
        <v>0</v>
      </c>
      <c r="AF48" s="79">
        <v>0</v>
      </c>
      <c r="AG48" s="83" t="s">
        <v>410</v>
      </c>
      <c r="AH48" s="79" t="b">
        <v>0</v>
      </c>
      <c r="AI48" s="79" t="s">
        <v>411</v>
      </c>
      <c r="AJ48" s="79"/>
      <c r="AK48" s="83" t="s">
        <v>410</v>
      </c>
      <c r="AL48" s="79" t="b">
        <v>0</v>
      </c>
      <c r="AM48" s="79">
        <v>0</v>
      </c>
      <c r="AN48" s="83" t="s">
        <v>410</v>
      </c>
      <c r="AO48" s="83" t="s">
        <v>417</v>
      </c>
      <c r="AP48" s="79" t="b">
        <v>1</v>
      </c>
      <c r="AQ48" s="83" t="s">
        <v>405</v>
      </c>
      <c r="AR48" s="79" t="s">
        <v>176</v>
      </c>
      <c r="AS48" s="79">
        <v>0</v>
      </c>
      <c r="AT48" s="79">
        <v>0</v>
      </c>
      <c r="AU48" s="79"/>
      <c r="AV48" s="79"/>
      <c r="AW48" s="79"/>
      <c r="AX48" s="79"/>
      <c r="AY48" s="79"/>
      <c r="AZ48" s="79"/>
      <c r="BA48" s="79"/>
      <c r="BB48" s="79"/>
      <c r="BC48">
        <v>18</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218</v>
      </c>
      <c r="B49" s="64" t="s">
        <v>218</v>
      </c>
      <c r="C49" s="65"/>
      <c r="D49" s="66"/>
      <c r="E49" s="67"/>
      <c r="F49" s="68"/>
      <c r="G49" s="65"/>
      <c r="H49" s="69"/>
      <c r="I49" s="70"/>
      <c r="J49" s="70"/>
      <c r="K49" s="35" t="s">
        <v>65</v>
      </c>
      <c r="L49" s="77">
        <v>127</v>
      </c>
      <c r="M49" s="77"/>
      <c r="N49" s="72"/>
      <c r="O49" s="79" t="s">
        <v>176</v>
      </c>
      <c r="P49" s="81">
        <v>44728.225798611114</v>
      </c>
      <c r="Q49" s="79" t="s">
        <v>290</v>
      </c>
      <c r="R49" s="79" t="s">
        <v>313</v>
      </c>
      <c r="S49" s="79" t="s">
        <v>319</v>
      </c>
      <c r="T49" s="83" t="s">
        <v>328</v>
      </c>
      <c r="U49" s="79"/>
      <c r="V49" s="82" t="str">
        <f>HYPERLINK("http://pbs.twimg.com/profile_images/1072458281174659073/hOF3yEhz_normal.jpg")</f>
        <v>http://pbs.twimg.com/profile_images/1072458281174659073/hOF3yEhz_normal.jpg</v>
      </c>
      <c r="W49" s="81">
        <v>44728.225798611114</v>
      </c>
      <c r="X49" s="86">
        <v>44728</v>
      </c>
      <c r="Y49" s="83" t="s">
        <v>358</v>
      </c>
      <c r="Z49" s="82" t="str">
        <f>HYPERLINK("https://twitter.com/#!/creativesage/status/1537305257516093440")</f>
        <v>https://twitter.com/#!/creativesage/status/1537305257516093440</v>
      </c>
      <c r="AA49" s="79"/>
      <c r="AB49" s="79"/>
      <c r="AC49" s="83" t="s">
        <v>406</v>
      </c>
      <c r="AD49" s="79"/>
      <c r="AE49" s="79" t="b">
        <v>0</v>
      </c>
      <c r="AF49" s="79">
        <v>0</v>
      </c>
      <c r="AG49" s="83" t="s">
        <v>410</v>
      </c>
      <c r="AH49" s="79" t="b">
        <v>0</v>
      </c>
      <c r="AI49" s="79" t="s">
        <v>411</v>
      </c>
      <c r="AJ49" s="79"/>
      <c r="AK49" s="83" t="s">
        <v>410</v>
      </c>
      <c r="AL49" s="79" t="b">
        <v>0</v>
      </c>
      <c r="AM49" s="79">
        <v>0</v>
      </c>
      <c r="AN49" s="83" t="s">
        <v>410</v>
      </c>
      <c r="AO49" s="83" t="s">
        <v>417</v>
      </c>
      <c r="AP49" s="79" t="b">
        <v>1</v>
      </c>
      <c r="AQ49" s="83" t="s">
        <v>406</v>
      </c>
      <c r="AR49" s="79" t="s">
        <v>176</v>
      </c>
      <c r="AS49" s="79">
        <v>0</v>
      </c>
      <c r="AT49" s="79">
        <v>0</v>
      </c>
      <c r="AU49" s="79"/>
      <c r="AV49" s="79"/>
      <c r="AW49" s="79"/>
      <c r="AX49" s="79"/>
      <c r="AY49" s="79"/>
      <c r="AZ49" s="79"/>
      <c r="BA49" s="79"/>
      <c r="BB49" s="79"/>
      <c r="BC49">
        <v>18</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218</v>
      </c>
      <c r="B50" s="64" t="s">
        <v>218</v>
      </c>
      <c r="C50" s="65"/>
      <c r="D50" s="66"/>
      <c r="E50" s="67"/>
      <c r="F50" s="68"/>
      <c r="G50" s="65"/>
      <c r="H50" s="69"/>
      <c r="I50" s="70"/>
      <c r="J50" s="70"/>
      <c r="K50" s="35" t="s">
        <v>65</v>
      </c>
      <c r="L50" s="77">
        <v>128</v>
      </c>
      <c r="M50" s="77"/>
      <c r="N50" s="72"/>
      <c r="O50" s="79" t="s">
        <v>176</v>
      </c>
      <c r="P50" s="81">
        <v>44729.72555555555</v>
      </c>
      <c r="Q50" s="79" t="s">
        <v>291</v>
      </c>
      <c r="R50" s="79" t="s">
        <v>314</v>
      </c>
      <c r="S50" s="79" t="s">
        <v>319</v>
      </c>
      <c r="T50" s="83" t="s">
        <v>328</v>
      </c>
      <c r="U50" s="79"/>
      <c r="V50" s="82" t="str">
        <f>HYPERLINK("http://pbs.twimg.com/profile_images/1072458281174659073/hOF3yEhz_normal.jpg")</f>
        <v>http://pbs.twimg.com/profile_images/1072458281174659073/hOF3yEhz_normal.jpg</v>
      </c>
      <c r="W50" s="81">
        <v>44729.72555555555</v>
      </c>
      <c r="X50" s="86">
        <v>44729</v>
      </c>
      <c r="Y50" s="83" t="s">
        <v>359</v>
      </c>
      <c r="Z50" s="82" t="str">
        <f>HYPERLINK("https://twitter.com/#!/creativesage/status/1537848748021321729")</f>
        <v>https://twitter.com/#!/creativesage/status/1537848748021321729</v>
      </c>
      <c r="AA50" s="79"/>
      <c r="AB50" s="79"/>
      <c r="AC50" s="83" t="s">
        <v>407</v>
      </c>
      <c r="AD50" s="79"/>
      <c r="AE50" s="79" t="b">
        <v>0</v>
      </c>
      <c r="AF50" s="79">
        <v>0</v>
      </c>
      <c r="AG50" s="83" t="s">
        <v>410</v>
      </c>
      <c r="AH50" s="79" t="b">
        <v>0</v>
      </c>
      <c r="AI50" s="79" t="s">
        <v>411</v>
      </c>
      <c r="AJ50" s="79"/>
      <c r="AK50" s="83" t="s">
        <v>410</v>
      </c>
      <c r="AL50" s="79" t="b">
        <v>0</v>
      </c>
      <c r="AM50" s="79">
        <v>0</v>
      </c>
      <c r="AN50" s="83" t="s">
        <v>410</v>
      </c>
      <c r="AO50" s="83" t="s">
        <v>417</v>
      </c>
      <c r="AP50" s="79" t="b">
        <v>1</v>
      </c>
      <c r="AQ50" s="83" t="s">
        <v>407</v>
      </c>
      <c r="AR50" s="79" t="s">
        <v>176</v>
      </c>
      <c r="AS50" s="79">
        <v>0</v>
      </c>
      <c r="AT50" s="79">
        <v>0</v>
      </c>
      <c r="AU50" s="79"/>
      <c r="AV50" s="79"/>
      <c r="AW50" s="79"/>
      <c r="AX50" s="79"/>
      <c r="AY50" s="79"/>
      <c r="AZ50" s="79"/>
      <c r="BA50" s="79"/>
      <c r="BB50" s="79"/>
      <c r="BC50">
        <v>18</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218</v>
      </c>
      <c r="B51" s="64" t="s">
        <v>218</v>
      </c>
      <c r="C51" s="65"/>
      <c r="D51" s="66"/>
      <c r="E51" s="67"/>
      <c r="F51" s="68"/>
      <c r="G51" s="65"/>
      <c r="H51" s="69"/>
      <c r="I51" s="70"/>
      <c r="J51" s="70"/>
      <c r="K51" s="35" t="s">
        <v>65</v>
      </c>
      <c r="L51" s="77">
        <v>129</v>
      </c>
      <c r="M51" s="77"/>
      <c r="N51" s="72"/>
      <c r="O51" s="79" t="s">
        <v>176</v>
      </c>
      <c r="P51" s="81">
        <v>44733.22553240741</v>
      </c>
      <c r="Q51" s="79" t="s">
        <v>292</v>
      </c>
      <c r="R51" s="79" t="s">
        <v>315</v>
      </c>
      <c r="S51" s="79" t="s">
        <v>319</v>
      </c>
      <c r="T51" s="83" t="s">
        <v>328</v>
      </c>
      <c r="U51" s="79"/>
      <c r="V51" s="82" t="str">
        <f>HYPERLINK("http://pbs.twimg.com/profile_images/1072458281174659073/hOF3yEhz_normal.jpg")</f>
        <v>http://pbs.twimg.com/profile_images/1072458281174659073/hOF3yEhz_normal.jpg</v>
      </c>
      <c r="W51" s="81">
        <v>44733.22553240741</v>
      </c>
      <c r="X51" s="86">
        <v>44733</v>
      </c>
      <c r="Y51" s="83" t="s">
        <v>353</v>
      </c>
      <c r="Z51" s="82" t="str">
        <f>HYPERLINK("https://twitter.com/#!/creativesage/status/1539117100370993154")</f>
        <v>https://twitter.com/#!/creativesage/status/1539117100370993154</v>
      </c>
      <c r="AA51" s="79"/>
      <c r="AB51" s="79"/>
      <c r="AC51" s="83" t="s">
        <v>408</v>
      </c>
      <c r="AD51" s="79"/>
      <c r="AE51" s="79" t="b">
        <v>0</v>
      </c>
      <c r="AF51" s="79">
        <v>0</v>
      </c>
      <c r="AG51" s="83" t="s">
        <v>410</v>
      </c>
      <c r="AH51" s="79" t="b">
        <v>0</v>
      </c>
      <c r="AI51" s="79" t="s">
        <v>411</v>
      </c>
      <c r="AJ51" s="79"/>
      <c r="AK51" s="83" t="s">
        <v>410</v>
      </c>
      <c r="AL51" s="79" t="b">
        <v>0</v>
      </c>
      <c r="AM51" s="79">
        <v>0</v>
      </c>
      <c r="AN51" s="83" t="s">
        <v>410</v>
      </c>
      <c r="AO51" s="83" t="s">
        <v>417</v>
      </c>
      <c r="AP51" s="79" t="b">
        <v>1</v>
      </c>
      <c r="AQ51" s="83" t="s">
        <v>408</v>
      </c>
      <c r="AR51" s="79" t="s">
        <v>176</v>
      </c>
      <c r="AS51" s="79">
        <v>0</v>
      </c>
      <c r="AT51" s="79">
        <v>0</v>
      </c>
      <c r="AU51" s="79"/>
      <c r="AV51" s="79"/>
      <c r="AW51" s="79"/>
      <c r="AX51" s="79"/>
      <c r="AY51" s="79"/>
      <c r="AZ51" s="79"/>
      <c r="BA51" s="79"/>
      <c r="BB51" s="79"/>
      <c r="BC51">
        <v>18</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11</v>
      </c>
      <c r="BM51" s="50">
        <v>100</v>
      </c>
      <c r="BN51" s="49">
        <v>11</v>
      </c>
    </row>
    <row r="52" spans="1:66" ht="15">
      <c r="A52" s="64" t="s">
        <v>218</v>
      </c>
      <c r="B52" s="64" t="s">
        <v>218</v>
      </c>
      <c r="C52" s="65"/>
      <c r="D52" s="66"/>
      <c r="E52" s="67"/>
      <c r="F52" s="68"/>
      <c r="G52" s="65"/>
      <c r="H52" s="69"/>
      <c r="I52" s="70"/>
      <c r="J52" s="70"/>
      <c r="K52" s="35" t="s">
        <v>65</v>
      </c>
      <c r="L52" s="77">
        <v>130</v>
      </c>
      <c r="M52" s="77"/>
      <c r="N52" s="72"/>
      <c r="O52" s="79" t="s">
        <v>176</v>
      </c>
      <c r="P52" s="81">
        <v>44741.72556712963</v>
      </c>
      <c r="Q52" s="79" t="s">
        <v>293</v>
      </c>
      <c r="R52" s="79" t="s">
        <v>316</v>
      </c>
      <c r="S52" s="79" t="s">
        <v>319</v>
      </c>
      <c r="T52" s="83" t="s">
        <v>328</v>
      </c>
      <c r="U52" s="79"/>
      <c r="V52" s="82" t="str">
        <f>HYPERLINK("http://pbs.twimg.com/profile_images/1072458281174659073/hOF3yEhz_normal.jpg")</f>
        <v>http://pbs.twimg.com/profile_images/1072458281174659073/hOF3yEhz_normal.jpg</v>
      </c>
      <c r="W52" s="81">
        <v>44741.72556712963</v>
      </c>
      <c r="X52" s="86">
        <v>44741</v>
      </c>
      <c r="Y52" s="83" t="s">
        <v>356</v>
      </c>
      <c r="Z52" s="82" t="str">
        <f>HYPERLINK("https://twitter.com/#!/creativesage/status/1542197406854520839")</f>
        <v>https://twitter.com/#!/creativesage/status/1542197406854520839</v>
      </c>
      <c r="AA52" s="79"/>
      <c r="AB52" s="79"/>
      <c r="AC52" s="83" t="s">
        <v>409</v>
      </c>
      <c r="AD52" s="79"/>
      <c r="AE52" s="79" t="b">
        <v>0</v>
      </c>
      <c r="AF52" s="79">
        <v>0</v>
      </c>
      <c r="AG52" s="83" t="s">
        <v>410</v>
      </c>
      <c r="AH52" s="79" t="b">
        <v>0</v>
      </c>
      <c r="AI52" s="79" t="s">
        <v>411</v>
      </c>
      <c r="AJ52" s="79"/>
      <c r="AK52" s="83" t="s">
        <v>410</v>
      </c>
      <c r="AL52" s="79" t="b">
        <v>0</v>
      </c>
      <c r="AM52" s="79">
        <v>0</v>
      </c>
      <c r="AN52" s="83" t="s">
        <v>410</v>
      </c>
      <c r="AO52" s="83" t="s">
        <v>417</v>
      </c>
      <c r="AP52" s="79" t="b">
        <v>1</v>
      </c>
      <c r="AQ52" s="83" t="s">
        <v>409</v>
      </c>
      <c r="AR52" s="79" t="s">
        <v>176</v>
      </c>
      <c r="AS52" s="79">
        <v>0</v>
      </c>
      <c r="AT52" s="79">
        <v>0</v>
      </c>
      <c r="AU52" s="79"/>
      <c r="AV52" s="79"/>
      <c r="AW52" s="79"/>
      <c r="AX52" s="79"/>
      <c r="AY52" s="79"/>
      <c r="AZ52" s="79"/>
      <c r="BA52" s="79"/>
      <c r="BB52" s="79"/>
      <c r="BC52">
        <v>18</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8092</v>
      </c>
      <c r="C1" s="13" t="s">
        <v>8093</v>
      </c>
      <c r="D1" s="13" t="s">
        <v>8104</v>
      </c>
      <c r="E1" s="13" t="s">
        <v>8103</v>
      </c>
      <c r="F1" s="13" t="s">
        <v>8115</v>
      </c>
      <c r="G1" s="13" t="s">
        <v>8114</v>
      </c>
      <c r="H1" s="13" t="s">
        <v>8118</v>
      </c>
      <c r="I1" s="78" t="s">
        <v>8117</v>
      </c>
      <c r="J1" s="78" t="s">
        <v>8119</v>
      </c>
    </row>
    <row r="2" spans="1:10" ht="15">
      <c r="A2" s="84" t="s">
        <v>8082</v>
      </c>
      <c r="B2" s="78">
        <v>2</v>
      </c>
      <c r="C2" s="84" t="s">
        <v>8082</v>
      </c>
      <c r="D2" s="78">
        <v>2</v>
      </c>
      <c r="E2" s="84" t="s">
        <v>8083</v>
      </c>
      <c r="F2" s="78">
        <v>1</v>
      </c>
      <c r="G2" s="84" t="s">
        <v>8116</v>
      </c>
      <c r="H2" s="78">
        <v>1</v>
      </c>
      <c r="I2" s="78"/>
      <c r="J2" s="78"/>
    </row>
    <row r="3" spans="1:10" ht="15">
      <c r="A3" s="82" t="s">
        <v>8083</v>
      </c>
      <c r="B3" s="78">
        <v>1</v>
      </c>
      <c r="C3" s="84" t="s">
        <v>8094</v>
      </c>
      <c r="D3" s="78">
        <v>1</v>
      </c>
      <c r="E3" s="84" t="s">
        <v>8105</v>
      </c>
      <c r="F3" s="78">
        <v>1</v>
      </c>
      <c r="G3" s="78"/>
      <c r="H3" s="78"/>
      <c r="I3" s="78"/>
      <c r="J3" s="78"/>
    </row>
    <row r="4" spans="1:10" ht="15">
      <c r="A4" s="82" t="s">
        <v>8084</v>
      </c>
      <c r="B4" s="78">
        <v>1</v>
      </c>
      <c r="C4" s="84" t="s">
        <v>8095</v>
      </c>
      <c r="D4" s="78">
        <v>1</v>
      </c>
      <c r="E4" s="84" t="s">
        <v>8106</v>
      </c>
      <c r="F4" s="78">
        <v>1</v>
      </c>
      <c r="G4" s="78"/>
      <c r="H4" s="78"/>
      <c r="I4" s="78"/>
      <c r="J4" s="78"/>
    </row>
    <row r="5" spans="1:10" ht="15">
      <c r="A5" s="82" t="s">
        <v>8085</v>
      </c>
      <c r="B5" s="78">
        <v>1</v>
      </c>
      <c r="C5" s="84" t="s">
        <v>8096</v>
      </c>
      <c r="D5" s="78">
        <v>1</v>
      </c>
      <c r="E5" s="84" t="s">
        <v>8107</v>
      </c>
      <c r="F5" s="78">
        <v>1</v>
      </c>
      <c r="G5" s="78"/>
      <c r="H5" s="78"/>
      <c r="I5" s="78"/>
      <c r="J5" s="78"/>
    </row>
    <row r="6" spans="1:10" ht="15">
      <c r="A6" s="82" t="s">
        <v>8086</v>
      </c>
      <c r="B6" s="78">
        <v>1</v>
      </c>
      <c r="C6" s="84" t="s">
        <v>8097</v>
      </c>
      <c r="D6" s="78">
        <v>1</v>
      </c>
      <c r="E6" s="84" t="s">
        <v>8108</v>
      </c>
      <c r="F6" s="78">
        <v>1</v>
      </c>
      <c r="G6" s="78"/>
      <c r="H6" s="78"/>
      <c r="I6" s="78"/>
      <c r="J6" s="78"/>
    </row>
    <row r="7" spans="1:10" ht="15">
      <c r="A7" s="82" t="s">
        <v>8087</v>
      </c>
      <c r="B7" s="78">
        <v>1</v>
      </c>
      <c r="C7" s="84" t="s">
        <v>8098</v>
      </c>
      <c r="D7" s="78">
        <v>1</v>
      </c>
      <c r="E7" s="84" t="s">
        <v>8109</v>
      </c>
      <c r="F7" s="78">
        <v>1</v>
      </c>
      <c r="G7" s="78"/>
      <c r="H7" s="78"/>
      <c r="I7" s="78"/>
      <c r="J7" s="78"/>
    </row>
    <row r="8" spans="1:10" ht="15">
      <c r="A8" s="82" t="s">
        <v>8088</v>
      </c>
      <c r="B8" s="78">
        <v>1</v>
      </c>
      <c r="C8" s="84" t="s">
        <v>8099</v>
      </c>
      <c r="D8" s="78">
        <v>1</v>
      </c>
      <c r="E8" s="84" t="s">
        <v>8110</v>
      </c>
      <c r="F8" s="78">
        <v>1</v>
      </c>
      <c r="G8" s="78"/>
      <c r="H8" s="78"/>
      <c r="I8" s="78"/>
      <c r="J8" s="78"/>
    </row>
    <row r="9" spans="1:10" ht="15">
      <c r="A9" s="82" t="s">
        <v>8089</v>
      </c>
      <c r="B9" s="78">
        <v>1</v>
      </c>
      <c r="C9" s="84" t="s">
        <v>8100</v>
      </c>
      <c r="D9" s="78">
        <v>1</v>
      </c>
      <c r="E9" s="84" t="s">
        <v>8111</v>
      </c>
      <c r="F9" s="78">
        <v>1</v>
      </c>
      <c r="G9" s="78"/>
      <c r="H9" s="78"/>
      <c r="I9" s="78"/>
      <c r="J9" s="78"/>
    </row>
    <row r="10" spans="1:10" ht="15">
      <c r="A10" s="82" t="s">
        <v>8090</v>
      </c>
      <c r="B10" s="78">
        <v>1</v>
      </c>
      <c r="C10" s="84" t="s">
        <v>8101</v>
      </c>
      <c r="D10" s="78">
        <v>1</v>
      </c>
      <c r="E10" s="84" t="s">
        <v>8112</v>
      </c>
      <c r="F10" s="78">
        <v>1</v>
      </c>
      <c r="G10" s="78"/>
      <c r="H10" s="78"/>
      <c r="I10" s="78"/>
      <c r="J10" s="78"/>
    </row>
    <row r="11" spans="1:10" ht="15">
      <c r="A11" s="82" t="s">
        <v>8091</v>
      </c>
      <c r="B11" s="78">
        <v>1</v>
      </c>
      <c r="C11" s="84" t="s">
        <v>8102</v>
      </c>
      <c r="D11" s="78">
        <v>1</v>
      </c>
      <c r="E11" s="84" t="s">
        <v>8113</v>
      </c>
      <c r="F11" s="78">
        <v>1</v>
      </c>
      <c r="G11" s="78"/>
      <c r="H11" s="78"/>
      <c r="I11" s="78"/>
      <c r="J11" s="78"/>
    </row>
    <row r="14" spans="1:10" ht="15" customHeight="1">
      <c r="A14" s="13" t="s">
        <v>8123</v>
      </c>
      <c r="B14" s="13" t="s">
        <v>8092</v>
      </c>
      <c r="C14" s="13" t="s">
        <v>8124</v>
      </c>
      <c r="D14" s="13" t="s">
        <v>8104</v>
      </c>
      <c r="E14" s="13" t="s">
        <v>8125</v>
      </c>
      <c r="F14" s="13" t="s">
        <v>8115</v>
      </c>
      <c r="G14" s="13" t="s">
        <v>8126</v>
      </c>
      <c r="H14" s="13" t="s">
        <v>8118</v>
      </c>
      <c r="I14" s="78" t="s">
        <v>8127</v>
      </c>
      <c r="J14" s="78" t="s">
        <v>8119</v>
      </c>
    </row>
    <row r="15" spans="1:10" ht="15">
      <c r="A15" s="78" t="s">
        <v>320</v>
      </c>
      <c r="B15" s="78">
        <v>36</v>
      </c>
      <c r="C15" s="78" t="s">
        <v>317</v>
      </c>
      <c r="D15" s="78">
        <v>10</v>
      </c>
      <c r="E15" s="78" t="s">
        <v>320</v>
      </c>
      <c r="F15" s="78">
        <v>36</v>
      </c>
      <c r="G15" s="78" t="s">
        <v>321</v>
      </c>
      <c r="H15" s="78">
        <v>1</v>
      </c>
      <c r="I15" s="78"/>
      <c r="J15" s="78"/>
    </row>
    <row r="16" spans="1:10" ht="15">
      <c r="A16" s="79" t="s">
        <v>321</v>
      </c>
      <c r="B16" s="78">
        <v>24</v>
      </c>
      <c r="C16" s="78" t="s">
        <v>321</v>
      </c>
      <c r="D16" s="78">
        <v>1</v>
      </c>
      <c r="E16" s="78" t="s">
        <v>321</v>
      </c>
      <c r="F16" s="78">
        <v>22</v>
      </c>
      <c r="G16" s="78"/>
      <c r="H16" s="78"/>
      <c r="I16" s="78"/>
      <c r="J16" s="78"/>
    </row>
    <row r="17" spans="1:10" ht="15">
      <c r="A17" s="79" t="s">
        <v>317</v>
      </c>
      <c r="B17" s="78">
        <v>10</v>
      </c>
      <c r="C17" s="78"/>
      <c r="D17" s="78"/>
      <c r="E17" s="78"/>
      <c r="F17" s="78"/>
      <c r="G17" s="78"/>
      <c r="H17" s="78"/>
      <c r="I17" s="78"/>
      <c r="J17" s="78"/>
    </row>
    <row r="20" spans="1:10" ht="15" customHeight="1">
      <c r="A20" s="13" t="s">
        <v>8129</v>
      </c>
      <c r="B20" s="13" t="s">
        <v>8092</v>
      </c>
      <c r="C20" s="13" t="s">
        <v>8131</v>
      </c>
      <c r="D20" s="13" t="s">
        <v>8104</v>
      </c>
      <c r="E20" s="13" t="s">
        <v>8132</v>
      </c>
      <c r="F20" s="13" t="s">
        <v>8115</v>
      </c>
      <c r="G20" s="13" t="s">
        <v>8133</v>
      </c>
      <c r="H20" s="13" t="s">
        <v>8118</v>
      </c>
      <c r="I20" s="13" t="s">
        <v>8135</v>
      </c>
      <c r="J20" s="13" t="s">
        <v>8119</v>
      </c>
    </row>
    <row r="21" spans="1:10" ht="15">
      <c r="A21" s="78" t="s">
        <v>323</v>
      </c>
      <c r="B21" s="78">
        <v>56</v>
      </c>
      <c r="C21" s="78" t="s">
        <v>323</v>
      </c>
      <c r="D21" s="78">
        <v>18</v>
      </c>
      <c r="E21" s="78" t="s">
        <v>323</v>
      </c>
      <c r="F21" s="78">
        <v>36</v>
      </c>
      <c r="G21" s="78" t="s">
        <v>323</v>
      </c>
      <c r="H21" s="78">
        <v>1</v>
      </c>
      <c r="I21" s="78" t="s">
        <v>8130</v>
      </c>
      <c r="J21" s="78">
        <v>1</v>
      </c>
    </row>
    <row r="22" spans="1:10" ht="15">
      <c r="A22" s="79" t="s">
        <v>730</v>
      </c>
      <c r="B22" s="78">
        <v>44</v>
      </c>
      <c r="C22" s="78" t="s">
        <v>694</v>
      </c>
      <c r="D22" s="78">
        <v>8</v>
      </c>
      <c r="E22" s="78" t="s">
        <v>730</v>
      </c>
      <c r="F22" s="78">
        <v>36</v>
      </c>
      <c r="G22" s="78" t="s">
        <v>8134</v>
      </c>
      <c r="H22" s="78">
        <v>1</v>
      </c>
      <c r="I22" s="78" t="s">
        <v>323</v>
      </c>
      <c r="J22" s="78">
        <v>1</v>
      </c>
    </row>
    <row r="23" spans="1:10" ht="15">
      <c r="A23" s="79" t="s">
        <v>694</v>
      </c>
      <c r="B23" s="78">
        <v>44</v>
      </c>
      <c r="C23" s="78" t="s">
        <v>730</v>
      </c>
      <c r="D23" s="78">
        <v>8</v>
      </c>
      <c r="E23" s="78" t="s">
        <v>694</v>
      </c>
      <c r="F23" s="78">
        <v>36</v>
      </c>
      <c r="G23" s="78"/>
      <c r="H23" s="78"/>
      <c r="I23" s="78" t="s">
        <v>8136</v>
      </c>
      <c r="J23" s="78">
        <v>1</v>
      </c>
    </row>
    <row r="24" spans="1:10" ht="15">
      <c r="A24" s="79" t="s">
        <v>697</v>
      </c>
      <c r="B24" s="78">
        <v>22</v>
      </c>
      <c r="C24" s="78" t="s">
        <v>697</v>
      </c>
      <c r="D24" s="78">
        <v>8</v>
      </c>
      <c r="E24" s="78" t="s">
        <v>697</v>
      </c>
      <c r="F24" s="78">
        <v>14</v>
      </c>
      <c r="G24" s="78"/>
      <c r="H24" s="78"/>
      <c r="I24" s="78" t="s">
        <v>8137</v>
      </c>
      <c r="J24" s="78">
        <v>1</v>
      </c>
    </row>
    <row r="25" spans="1:10" ht="15">
      <c r="A25" s="79" t="s">
        <v>698</v>
      </c>
      <c r="B25" s="78">
        <v>22</v>
      </c>
      <c r="C25" s="78" t="s">
        <v>698</v>
      </c>
      <c r="D25" s="78">
        <v>8</v>
      </c>
      <c r="E25" s="78" t="s">
        <v>698</v>
      </c>
      <c r="F25" s="78">
        <v>13</v>
      </c>
      <c r="G25" s="78"/>
      <c r="H25" s="78"/>
      <c r="I25" s="78" t="s">
        <v>698</v>
      </c>
      <c r="J25" s="78">
        <v>1</v>
      </c>
    </row>
    <row r="26" spans="1:10" ht="15">
      <c r="A26" s="79" t="s">
        <v>731</v>
      </c>
      <c r="B26" s="78">
        <v>8</v>
      </c>
      <c r="C26" s="78" t="s">
        <v>731</v>
      </c>
      <c r="D26" s="78">
        <v>8</v>
      </c>
      <c r="E26" s="78" t="s">
        <v>701</v>
      </c>
      <c r="F26" s="78">
        <v>1</v>
      </c>
      <c r="G26" s="78"/>
      <c r="H26" s="78"/>
      <c r="I26" s="78" t="s">
        <v>8138</v>
      </c>
      <c r="J26" s="78">
        <v>1</v>
      </c>
    </row>
    <row r="27" spans="1:10" ht="15">
      <c r="A27" s="79" t="s">
        <v>732</v>
      </c>
      <c r="B27" s="78">
        <v>8</v>
      </c>
      <c r="C27" s="78" t="s">
        <v>732</v>
      </c>
      <c r="D27" s="78">
        <v>8</v>
      </c>
      <c r="E27" s="78"/>
      <c r="F27" s="78"/>
      <c r="G27" s="78"/>
      <c r="H27" s="78"/>
      <c r="I27" s="78" t="s">
        <v>8139</v>
      </c>
      <c r="J27" s="78">
        <v>1</v>
      </c>
    </row>
    <row r="28" spans="1:10" ht="15">
      <c r="A28" s="79" t="s">
        <v>733</v>
      </c>
      <c r="B28" s="78">
        <v>7</v>
      </c>
      <c r="C28" s="78" t="s">
        <v>733</v>
      </c>
      <c r="D28" s="78">
        <v>7</v>
      </c>
      <c r="E28" s="78"/>
      <c r="F28" s="78"/>
      <c r="G28" s="78"/>
      <c r="H28" s="78"/>
      <c r="I28" s="78" t="s">
        <v>8140</v>
      </c>
      <c r="J28" s="78">
        <v>1</v>
      </c>
    </row>
    <row r="29" spans="1:10" ht="15">
      <c r="A29" s="79" t="s">
        <v>701</v>
      </c>
      <c r="B29" s="78">
        <v>1</v>
      </c>
      <c r="C29" s="78"/>
      <c r="D29" s="78"/>
      <c r="E29" s="78"/>
      <c r="F29" s="78"/>
      <c r="G29" s="78"/>
      <c r="H29" s="78"/>
      <c r="I29" s="78" t="s">
        <v>8141</v>
      </c>
      <c r="J29" s="78">
        <v>1</v>
      </c>
    </row>
    <row r="30" spans="1:10" ht="15">
      <c r="A30" s="79" t="s">
        <v>8130</v>
      </c>
      <c r="B30" s="78">
        <v>1</v>
      </c>
      <c r="C30" s="78"/>
      <c r="D30" s="78"/>
      <c r="E30" s="78"/>
      <c r="F30" s="78"/>
      <c r="G30" s="78"/>
      <c r="H30" s="78"/>
      <c r="I30" s="78" t="s">
        <v>8142</v>
      </c>
      <c r="J30" s="78">
        <v>1</v>
      </c>
    </row>
    <row r="33" spans="1:10" ht="15" customHeight="1">
      <c r="A33" s="13" t="s">
        <v>8147</v>
      </c>
      <c r="B33" s="13" t="s">
        <v>8092</v>
      </c>
      <c r="C33" s="13" t="s">
        <v>8148</v>
      </c>
      <c r="D33" s="13" t="s">
        <v>8104</v>
      </c>
      <c r="E33" s="13" t="s">
        <v>8149</v>
      </c>
      <c r="F33" s="13" t="s">
        <v>8115</v>
      </c>
      <c r="G33" s="13" t="s">
        <v>8150</v>
      </c>
      <c r="H33" s="13" t="s">
        <v>8118</v>
      </c>
      <c r="I33" s="78" t="s">
        <v>8151</v>
      </c>
      <c r="J33" s="78" t="s">
        <v>8119</v>
      </c>
    </row>
    <row r="34" spans="1:10" ht="15">
      <c r="A34" s="87" t="s">
        <v>635</v>
      </c>
      <c r="B34" s="87">
        <v>56</v>
      </c>
      <c r="C34" s="87" t="s">
        <v>635</v>
      </c>
      <c r="D34" s="87">
        <v>18</v>
      </c>
      <c r="E34" s="87" t="s">
        <v>638</v>
      </c>
      <c r="F34" s="87">
        <v>36</v>
      </c>
      <c r="G34" s="87" t="s">
        <v>649</v>
      </c>
      <c r="H34" s="87">
        <v>4</v>
      </c>
      <c r="I34" s="87"/>
      <c r="J34" s="87"/>
    </row>
    <row r="35" spans="1:10" ht="15">
      <c r="A35" s="83" t="s">
        <v>218</v>
      </c>
      <c r="B35" s="87">
        <v>46</v>
      </c>
      <c r="C35" s="87" t="s">
        <v>216</v>
      </c>
      <c r="D35" s="87">
        <v>11</v>
      </c>
      <c r="E35" s="87" t="s">
        <v>218</v>
      </c>
      <c r="F35" s="87">
        <v>36</v>
      </c>
      <c r="G35" s="87" t="s">
        <v>650</v>
      </c>
      <c r="H35" s="87">
        <v>4</v>
      </c>
      <c r="I35" s="87"/>
      <c r="J35" s="87"/>
    </row>
    <row r="36" spans="1:10" ht="15">
      <c r="A36" s="83" t="s">
        <v>636</v>
      </c>
      <c r="B36" s="87">
        <v>44</v>
      </c>
      <c r="C36" s="87" t="s">
        <v>643</v>
      </c>
      <c r="D36" s="87">
        <v>10</v>
      </c>
      <c r="E36" s="87" t="s">
        <v>323</v>
      </c>
      <c r="F36" s="87">
        <v>36</v>
      </c>
      <c r="G36" s="87" t="s">
        <v>651</v>
      </c>
      <c r="H36" s="87">
        <v>3</v>
      </c>
      <c r="I36" s="87"/>
      <c r="J36" s="87"/>
    </row>
    <row r="37" spans="1:10" ht="15">
      <c r="A37" s="83" t="s">
        <v>637</v>
      </c>
      <c r="B37" s="87">
        <v>44</v>
      </c>
      <c r="C37" s="87" t="s">
        <v>218</v>
      </c>
      <c r="D37" s="87">
        <v>10</v>
      </c>
      <c r="E37" s="87" t="s">
        <v>639</v>
      </c>
      <c r="F37" s="87">
        <v>36</v>
      </c>
      <c r="G37" s="87" t="s">
        <v>652</v>
      </c>
      <c r="H37" s="87">
        <v>3</v>
      </c>
      <c r="I37" s="87"/>
      <c r="J37" s="87"/>
    </row>
    <row r="38" spans="1:10" ht="15">
      <c r="A38" s="83" t="s">
        <v>638</v>
      </c>
      <c r="B38" s="87">
        <v>36</v>
      </c>
      <c r="C38" s="87" t="s">
        <v>229</v>
      </c>
      <c r="D38" s="87">
        <v>9</v>
      </c>
      <c r="E38" s="87" t="s">
        <v>635</v>
      </c>
      <c r="F38" s="87">
        <v>36</v>
      </c>
      <c r="G38" s="87" t="s">
        <v>653</v>
      </c>
      <c r="H38" s="87">
        <v>3</v>
      </c>
      <c r="I38" s="87"/>
      <c r="J38" s="87"/>
    </row>
    <row r="39" spans="1:10" ht="15">
      <c r="A39" s="83" t="s">
        <v>323</v>
      </c>
      <c r="B39" s="87">
        <v>36</v>
      </c>
      <c r="C39" s="87" t="s">
        <v>227</v>
      </c>
      <c r="D39" s="87">
        <v>9</v>
      </c>
      <c r="E39" s="87" t="s">
        <v>636</v>
      </c>
      <c r="F39" s="87">
        <v>36</v>
      </c>
      <c r="G39" s="87" t="s">
        <v>654</v>
      </c>
      <c r="H39" s="87">
        <v>3</v>
      </c>
      <c r="I39" s="87"/>
      <c r="J39" s="87"/>
    </row>
    <row r="40" spans="1:10" ht="15">
      <c r="A40" s="83" t="s">
        <v>639</v>
      </c>
      <c r="B40" s="87">
        <v>36</v>
      </c>
      <c r="C40" s="87" t="s">
        <v>231</v>
      </c>
      <c r="D40" s="87">
        <v>8</v>
      </c>
      <c r="E40" s="87" t="s">
        <v>637</v>
      </c>
      <c r="F40" s="87">
        <v>36</v>
      </c>
      <c r="G40" s="87" t="s">
        <v>655</v>
      </c>
      <c r="H40" s="87">
        <v>3</v>
      </c>
      <c r="I40" s="87"/>
      <c r="J40" s="87"/>
    </row>
    <row r="41" spans="1:10" ht="15">
      <c r="A41" s="83" t="s">
        <v>640</v>
      </c>
      <c r="B41" s="87">
        <v>34</v>
      </c>
      <c r="C41" s="87" t="s">
        <v>644</v>
      </c>
      <c r="D41" s="87">
        <v>8</v>
      </c>
      <c r="E41" s="87" t="s">
        <v>640</v>
      </c>
      <c r="F41" s="87">
        <v>34</v>
      </c>
      <c r="G41" s="87" t="s">
        <v>656</v>
      </c>
      <c r="H41" s="87">
        <v>3</v>
      </c>
      <c r="I41" s="87"/>
      <c r="J41" s="87"/>
    </row>
    <row r="42" spans="1:10" ht="15">
      <c r="A42" s="83" t="s">
        <v>641</v>
      </c>
      <c r="B42" s="87">
        <v>22</v>
      </c>
      <c r="C42" s="87" t="s">
        <v>645</v>
      </c>
      <c r="D42" s="87">
        <v>8</v>
      </c>
      <c r="E42" s="87" t="s">
        <v>641</v>
      </c>
      <c r="F42" s="87">
        <v>14</v>
      </c>
      <c r="G42" s="87" t="s">
        <v>657</v>
      </c>
      <c r="H42" s="87">
        <v>3</v>
      </c>
      <c r="I42" s="87"/>
      <c r="J42" s="87"/>
    </row>
    <row r="43" spans="1:10" ht="15">
      <c r="A43" s="83" t="s">
        <v>642</v>
      </c>
      <c r="B43" s="87">
        <v>22</v>
      </c>
      <c r="C43" s="87" t="s">
        <v>637</v>
      </c>
      <c r="D43" s="87">
        <v>8</v>
      </c>
      <c r="E43" s="87" t="s">
        <v>642</v>
      </c>
      <c r="F43" s="87">
        <v>13</v>
      </c>
      <c r="G43" s="87" t="s">
        <v>658</v>
      </c>
      <c r="H43" s="87">
        <v>2</v>
      </c>
      <c r="I43" s="87"/>
      <c r="J43" s="87"/>
    </row>
    <row r="46" spans="1:10" ht="15" customHeight="1">
      <c r="A46" s="13" t="s">
        <v>8156</v>
      </c>
      <c r="B46" s="13" t="s">
        <v>8092</v>
      </c>
      <c r="C46" s="13" t="s">
        <v>8167</v>
      </c>
      <c r="D46" s="13" t="s">
        <v>8104</v>
      </c>
      <c r="E46" s="13" t="s">
        <v>8176</v>
      </c>
      <c r="F46" s="13" t="s">
        <v>8115</v>
      </c>
      <c r="G46" s="13" t="s">
        <v>8179</v>
      </c>
      <c r="H46" s="13" t="s">
        <v>8118</v>
      </c>
      <c r="I46" s="78" t="s">
        <v>8189</v>
      </c>
      <c r="J46" s="78" t="s">
        <v>8119</v>
      </c>
    </row>
    <row r="47" spans="1:10" ht="15">
      <c r="A47" s="87" t="s">
        <v>8157</v>
      </c>
      <c r="B47" s="87">
        <v>36</v>
      </c>
      <c r="C47" s="87" t="s">
        <v>8165</v>
      </c>
      <c r="D47" s="87">
        <v>10</v>
      </c>
      <c r="E47" s="87" t="s">
        <v>8157</v>
      </c>
      <c r="F47" s="87">
        <v>36</v>
      </c>
      <c r="G47" s="87" t="s">
        <v>8180</v>
      </c>
      <c r="H47" s="87">
        <v>3</v>
      </c>
      <c r="I47" s="87"/>
      <c r="J47" s="87"/>
    </row>
    <row r="48" spans="1:10" ht="15">
      <c r="A48" s="83" t="s">
        <v>8158</v>
      </c>
      <c r="B48" s="87">
        <v>36</v>
      </c>
      <c r="C48" s="87" t="s">
        <v>8166</v>
      </c>
      <c r="D48" s="87">
        <v>8</v>
      </c>
      <c r="E48" s="87" t="s">
        <v>8158</v>
      </c>
      <c r="F48" s="87">
        <v>36</v>
      </c>
      <c r="G48" s="87" t="s">
        <v>8181</v>
      </c>
      <c r="H48" s="87">
        <v>3</v>
      </c>
      <c r="I48" s="87"/>
      <c r="J48" s="87"/>
    </row>
    <row r="49" spans="1:10" ht="15">
      <c r="A49" s="83" t="s">
        <v>8159</v>
      </c>
      <c r="B49" s="87">
        <v>36</v>
      </c>
      <c r="C49" s="87" t="s">
        <v>8168</v>
      </c>
      <c r="D49" s="87">
        <v>8</v>
      </c>
      <c r="E49" s="87" t="s">
        <v>8159</v>
      </c>
      <c r="F49" s="87">
        <v>36</v>
      </c>
      <c r="G49" s="87" t="s">
        <v>8182</v>
      </c>
      <c r="H49" s="87">
        <v>3</v>
      </c>
      <c r="I49" s="87"/>
      <c r="J49" s="87"/>
    </row>
    <row r="50" spans="1:10" ht="15">
      <c r="A50" s="83" t="s">
        <v>8160</v>
      </c>
      <c r="B50" s="87">
        <v>36</v>
      </c>
      <c r="C50" s="87" t="s">
        <v>8169</v>
      </c>
      <c r="D50" s="87">
        <v>8</v>
      </c>
      <c r="E50" s="87" t="s">
        <v>8160</v>
      </c>
      <c r="F50" s="87">
        <v>36</v>
      </c>
      <c r="G50" s="87" t="s">
        <v>8183</v>
      </c>
      <c r="H50" s="87">
        <v>3</v>
      </c>
      <c r="I50" s="87"/>
      <c r="J50" s="87"/>
    </row>
    <row r="51" spans="1:10" ht="15">
      <c r="A51" s="83" t="s">
        <v>8161</v>
      </c>
      <c r="B51" s="87">
        <v>36</v>
      </c>
      <c r="C51" s="87" t="s">
        <v>8170</v>
      </c>
      <c r="D51" s="87">
        <v>8</v>
      </c>
      <c r="E51" s="87" t="s">
        <v>8161</v>
      </c>
      <c r="F51" s="87">
        <v>36</v>
      </c>
      <c r="G51" s="87" t="s">
        <v>8184</v>
      </c>
      <c r="H51" s="87">
        <v>3</v>
      </c>
      <c r="I51" s="87"/>
      <c r="J51" s="87"/>
    </row>
    <row r="52" spans="1:10" ht="15">
      <c r="A52" s="83" t="s">
        <v>8162</v>
      </c>
      <c r="B52" s="87">
        <v>36</v>
      </c>
      <c r="C52" s="87" t="s">
        <v>8171</v>
      </c>
      <c r="D52" s="87">
        <v>8</v>
      </c>
      <c r="E52" s="87" t="s">
        <v>8162</v>
      </c>
      <c r="F52" s="87">
        <v>36</v>
      </c>
      <c r="G52" s="87" t="s">
        <v>8185</v>
      </c>
      <c r="H52" s="87">
        <v>3</v>
      </c>
      <c r="I52" s="87"/>
      <c r="J52" s="87"/>
    </row>
    <row r="53" spans="1:10" ht="15">
      <c r="A53" s="83" t="s">
        <v>8163</v>
      </c>
      <c r="B53" s="87">
        <v>34</v>
      </c>
      <c r="C53" s="87" t="s">
        <v>8172</v>
      </c>
      <c r="D53" s="87">
        <v>7</v>
      </c>
      <c r="E53" s="87" t="s">
        <v>8163</v>
      </c>
      <c r="F53" s="87">
        <v>34</v>
      </c>
      <c r="G53" s="87" t="s">
        <v>8186</v>
      </c>
      <c r="H53" s="87">
        <v>3</v>
      </c>
      <c r="I53" s="87"/>
      <c r="J53" s="87"/>
    </row>
    <row r="54" spans="1:10" ht="15">
      <c r="A54" s="83" t="s">
        <v>8164</v>
      </c>
      <c r="B54" s="87">
        <v>15</v>
      </c>
      <c r="C54" s="87" t="s">
        <v>8173</v>
      </c>
      <c r="D54" s="87">
        <v>7</v>
      </c>
      <c r="E54" s="87" t="s">
        <v>8164</v>
      </c>
      <c r="F54" s="87">
        <v>12</v>
      </c>
      <c r="G54" s="87" t="s">
        <v>8187</v>
      </c>
      <c r="H54" s="87">
        <v>3</v>
      </c>
      <c r="I54" s="87"/>
      <c r="J54" s="87"/>
    </row>
    <row r="55" spans="1:10" ht="15">
      <c r="A55" s="83" t="s">
        <v>8165</v>
      </c>
      <c r="B55" s="87">
        <v>10</v>
      </c>
      <c r="C55" s="87" t="s">
        <v>8174</v>
      </c>
      <c r="D55" s="87">
        <v>6</v>
      </c>
      <c r="E55" s="87" t="s">
        <v>8177</v>
      </c>
      <c r="F55" s="87">
        <v>5</v>
      </c>
      <c r="G55" s="87" t="s">
        <v>8188</v>
      </c>
      <c r="H55" s="87">
        <v>2</v>
      </c>
      <c r="I55" s="87"/>
      <c r="J55" s="87"/>
    </row>
    <row r="56" spans="1:10" ht="15">
      <c r="A56" s="83" t="s">
        <v>8166</v>
      </c>
      <c r="B56" s="87">
        <v>8</v>
      </c>
      <c r="C56" s="87" t="s">
        <v>8175</v>
      </c>
      <c r="D56" s="87">
        <v>6</v>
      </c>
      <c r="E56" s="87" t="s">
        <v>8178</v>
      </c>
      <c r="F56" s="87">
        <v>2</v>
      </c>
      <c r="G56" s="87"/>
      <c r="H56" s="87"/>
      <c r="I56" s="87"/>
      <c r="J56" s="87"/>
    </row>
    <row r="59" spans="1:10" ht="15" customHeight="1">
      <c r="A59" s="78" t="s">
        <v>8194</v>
      </c>
      <c r="B59" s="78" t="s">
        <v>8092</v>
      </c>
      <c r="C59" s="78" t="s">
        <v>8196</v>
      </c>
      <c r="D59" s="78" t="s">
        <v>8104</v>
      </c>
      <c r="E59" s="78" t="s">
        <v>8197</v>
      </c>
      <c r="F59" s="78" t="s">
        <v>8115</v>
      </c>
      <c r="G59" s="78" t="s">
        <v>8200</v>
      </c>
      <c r="H59" s="78" t="s">
        <v>8118</v>
      </c>
      <c r="I59" s="78" t="s">
        <v>8202</v>
      </c>
      <c r="J59" s="78" t="s">
        <v>8119</v>
      </c>
    </row>
    <row r="60" spans="1:10" ht="15">
      <c r="A60" s="78"/>
      <c r="B60" s="78"/>
      <c r="C60" s="78"/>
      <c r="D60" s="78"/>
      <c r="E60" s="78"/>
      <c r="F60" s="78"/>
      <c r="G60" s="78"/>
      <c r="H60" s="78"/>
      <c r="I60" s="78"/>
      <c r="J60" s="78"/>
    </row>
    <row r="62" spans="1:10" ht="15" customHeight="1">
      <c r="A62" s="13" t="s">
        <v>8195</v>
      </c>
      <c r="B62" s="13" t="s">
        <v>8092</v>
      </c>
      <c r="C62" s="13" t="s">
        <v>8198</v>
      </c>
      <c r="D62" s="13" t="s">
        <v>8104</v>
      </c>
      <c r="E62" s="13" t="s">
        <v>8199</v>
      </c>
      <c r="F62" s="13" t="s">
        <v>8115</v>
      </c>
      <c r="G62" s="13" t="s">
        <v>8201</v>
      </c>
      <c r="H62" s="13" t="s">
        <v>8118</v>
      </c>
      <c r="I62" s="78" t="s">
        <v>8203</v>
      </c>
      <c r="J62" s="78" t="s">
        <v>8119</v>
      </c>
    </row>
    <row r="63" spans="1:10" ht="15">
      <c r="A63" s="78" t="s">
        <v>218</v>
      </c>
      <c r="B63" s="78">
        <v>46</v>
      </c>
      <c r="C63" s="78" t="s">
        <v>218</v>
      </c>
      <c r="D63" s="78">
        <v>10</v>
      </c>
      <c r="E63" s="78" t="s">
        <v>218</v>
      </c>
      <c r="F63" s="78">
        <v>36</v>
      </c>
      <c r="G63" s="78" t="s">
        <v>219</v>
      </c>
      <c r="H63" s="78">
        <v>2</v>
      </c>
      <c r="I63" s="78"/>
      <c r="J63" s="78"/>
    </row>
    <row r="64" spans="1:10" ht="15">
      <c r="A64" s="79" t="s">
        <v>219</v>
      </c>
      <c r="B64" s="78">
        <v>11</v>
      </c>
      <c r="C64" s="78" t="s">
        <v>216</v>
      </c>
      <c r="D64" s="78">
        <v>10</v>
      </c>
      <c r="E64" s="78" t="s">
        <v>240</v>
      </c>
      <c r="F64" s="78">
        <v>6</v>
      </c>
      <c r="G64" s="78"/>
      <c r="H64" s="78"/>
      <c r="I64" s="78"/>
      <c r="J64" s="78"/>
    </row>
    <row r="65" spans="1:10" ht="15">
      <c r="A65" s="79" t="s">
        <v>216</v>
      </c>
      <c r="B65" s="78">
        <v>10</v>
      </c>
      <c r="C65" s="78" t="s">
        <v>229</v>
      </c>
      <c r="D65" s="78">
        <v>9</v>
      </c>
      <c r="E65" s="78" t="s">
        <v>241</v>
      </c>
      <c r="F65" s="78">
        <v>2</v>
      </c>
      <c r="G65" s="78"/>
      <c r="H65" s="78"/>
      <c r="I65" s="78"/>
      <c r="J65" s="78"/>
    </row>
    <row r="66" spans="1:10" ht="15">
      <c r="A66" s="79" t="s">
        <v>229</v>
      </c>
      <c r="B66" s="78">
        <v>9</v>
      </c>
      <c r="C66" s="78" t="s">
        <v>227</v>
      </c>
      <c r="D66" s="78">
        <v>9</v>
      </c>
      <c r="E66" s="78" t="s">
        <v>219</v>
      </c>
      <c r="F66" s="78">
        <v>2</v>
      </c>
      <c r="G66" s="78"/>
      <c r="H66" s="78"/>
      <c r="I66" s="78"/>
      <c r="J66" s="78"/>
    </row>
    <row r="67" spans="1:10" ht="15">
      <c r="A67" s="79" t="s">
        <v>227</v>
      </c>
      <c r="B67" s="78">
        <v>9</v>
      </c>
      <c r="C67" s="78" t="s">
        <v>231</v>
      </c>
      <c r="D67" s="78">
        <v>8</v>
      </c>
      <c r="E67" s="78" t="s">
        <v>236</v>
      </c>
      <c r="F67" s="78">
        <v>2</v>
      </c>
      <c r="G67" s="78"/>
      <c r="H67" s="78"/>
      <c r="I67" s="78"/>
      <c r="J67" s="78"/>
    </row>
    <row r="68" spans="1:10" ht="15">
      <c r="A68" s="79" t="s">
        <v>231</v>
      </c>
      <c r="B68" s="78">
        <v>8</v>
      </c>
      <c r="C68" s="78" t="s">
        <v>226</v>
      </c>
      <c r="D68" s="78">
        <v>8</v>
      </c>
      <c r="E68" s="78" t="s">
        <v>237</v>
      </c>
      <c r="F68" s="78">
        <v>2</v>
      </c>
      <c r="G68" s="78"/>
      <c r="H68" s="78"/>
      <c r="I68" s="78"/>
      <c r="J68" s="78"/>
    </row>
    <row r="69" spans="1:10" ht="15">
      <c r="A69" s="79" t="s">
        <v>226</v>
      </c>
      <c r="B69" s="78">
        <v>8</v>
      </c>
      <c r="C69" s="78" t="s">
        <v>219</v>
      </c>
      <c r="D69" s="78">
        <v>7</v>
      </c>
      <c r="E69" s="78" t="s">
        <v>238</v>
      </c>
      <c r="F69" s="78">
        <v>2</v>
      </c>
      <c r="G69" s="78"/>
      <c r="H69" s="78"/>
      <c r="I69" s="78"/>
      <c r="J69" s="78"/>
    </row>
    <row r="70" spans="1:10" ht="15">
      <c r="A70" s="79" t="s">
        <v>225</v>
      </c>
      <c r="B70" s="78">
        <v>7</v>
      </c>
      <c r="C70" s="78" t="s">
        <v>223</v>
      </c>
      <c r="D70" s="78">
        <v>7</v>
      </c>
      <c r="E70" s="78" t="s">
        <v>239</v>
      </c>
      <c r="F70" s="78">
        <v>2</v>
      </c>
      <c r="G70" s="78"/>
      <c r="H70" s="78"/>
      <c r="I70" s="78"/>
      <c r="J70" s="78"/>
    </row>
    <row r="71" spans="1:10" ht="15">
      <c r="A71" s="79" t="s">
        <v>224</v>
      </c>
      <c r="B71" s="78">
        <v>7</v>
      </c>
      <c r="C71" s="78" t="s">
        <v>224</v>
      </c>
      <c r="D71" s="78">
        <v>7</v>
      </c>
      <c r="E71" s="78" t="s">
        <v>233</v>
      </c>
      <c r="F71" s="78">
        <v>1</v>
      </c>
      <c r="G71" s="78"/>
      <c r="H71" s="78"/>
      <c r="I71" s="78"/>
      <c r="J71" s="78"/>
    </row>
    <row r="72" spans="1:10" ht="15">
      <c r="A72" s="79" t="s">
        <v>223</v>
      </c>
      <c r="B72" s="78">
        <v>7</v>
      </c>
      <c r="C72" s="78" t="s">
        <v>225</v>
      </c>
      <c r="D72" s="78">
        <v>7</v>
      </c>
      <c r="E72" s="78" t="s">
        <v>234</v>
      </c>
      <c r="F72" s="78">
        <v>1</v>
      </c>
      <c r="G72" s="78"/>
      <c r="H72" s="78"/>
      <c r="I72" s="78"/>
      <c r="J72" s="78"/>
    </row>
    <row r="75" spans="1:10" ht="15" customHeight="1">
      <c r="A75" s="13" t="s">
        <v>8208</v>
      </c>
      <c r="B75" s="13" t="s">
        <v>8092</v>
      </c>
      <c r="C75" s="13" t="s">
        <v>8209</v>
      </c>
      <c r="D75" s="13" t="s">
        <v>8104</v>
      </c>
      <c r="E75" s="13" t="s">
        <v>8210</v>
      </c>
      <c r="F75" s="13" t="s">
        <v>8115</v>
      </c>
      <c r="G75" s="13" t="s">
        <v>8211</v>
      </c>
      <c r="H75" s="13" t="s">
        <v>8118</v>
      </c>
      <c r="I75" s="13" t="s">
        <v>8212</v>
      </c>
      <c r="J75" s="13" t="s">
        <v>8119</v>
      </c>
    </row>
    <row r="76" spans="1:10" ht="15">
      <c r="A76" s="104" t="s">
        <v>227</v>
      </c>
      <c r="B76" s="78">
        <v>541614</v>
      </c>
      <c r="C76" s="104" t="s">
        <v>227</v>
      </c>
      <c r="D76" s="78">
        <v>541614</v>
      </c>
      <c r="E76" s="104" t="s">
        <v>236</v>
      </c>
      <c r="F76" s="78">
        <v>277553</v>
      </c>
      <c r="G76" s="104" t="s">
        <v>215</v>
      </c>
      <c r="H76" s="78">
        <v>95874</v>
      </c>
      <c r="I76" s="104" t="s">
        <v>217</v>
      </c>
      <c r="J76" s="78">
        <v>2413</v>
      </c>
    </row>
    <row r="77" spans="1:10" ht="15">
      <c r="A77" s="108" t="s">
        <v>226</v>
      </c>
      <c r="B77" s="78">
        <v>465103</v>
      </c>
      <c r="C77" s="104" t="s">
        <v>226</v>
      </c>
      <c r="D77" s="78">
        <v>465103</v>
      </c>
      <c r="E77" s="104" t="s">
        <v>218</v>
      </c>
      <c r="F77" s="78">
        <v>115239</v>
      </c>
      <c r="G77" s="104" t="s">
        <v>214</v>
      </c>
      <c r="H77" s="78">
        <v>21662</v>
      </c>
      <c r="I77" s="104"/>
      <c r="J77" s="78"/>
    </row>
    <row r="78" spans="1:10" ht="15">
      <c r="A78" s="108" t="s">
        <v>236</v>
      </c>
      <c r="B78" s="78">
        <v>277553</v>
      </c>
      <c r="C78" s="104" t="s">
        <v>223</v>
      </c>
      <c r="D78" s="78">
        <v>264304</v>
      </c>
      <c r="E78" s="104" t="s">
        <v>238</v>
      </c>
      <c r="F78" s="78">
        <v>79870</v>
      </c>
      <c r="G78" s="104" t="s">
        <v>219</v>
      </c>
      <c r="H78" s="78">
        <v>17592</v>
      </c>
      <c r="I78" s="104"/>
      <c r="J78" s="78"/>
    </row>
    <row r="79" spans="1:10" ht="15">
      <c r="A79" s="108" t="s">
        <v>223</v>
      </c>
      <c r="B79" s="78">
        <v>264304</v>
      </c>
      <c r="C79" s="104" t="s">
        <v>220</v>
      </c>
      <c r="D79" s="78">
        <v>162795</v>
      </c>
      <c r="E79" s="104" t="s">
        <v>241</v>
      </c>
      <c r="F79" s="78">
        <v>76728</v>
      </c>
      <c r="G79" s="104"/>
      <c r="H79" s="78"/>
      <c r="I79" s="104"/>
      <c r="J79" s="78"/>
    </row>
    <row r="80" spans="1:10" ht="15">
      <c r="A80" s="108" t="s">
        <v>220</v>
      </c>
      <c r="B80" s="78">
        <v>162795</v>
      </c>
      <c r="C80" s="104" t="s">
        <v>228</v>
      </c>
      <c r="D80" s="78">
        <v>131913</v>
      </c>
      <c r="E80" s="104" t="s">
        <v>239</v>
      </c>
      <c r="F80" s="78">
        <v>67262</v>
      </c>
      <c r="G80" s="104"/>
      <c r="H80" s="78"/>
      <c r="I80" s="104"/>
      <c r="J80" s="78"/>
    </row>
    <row r="81" spans="1:10" ht="15">
      <c r="A81" s="108" t="s">
        <v>228</v>
      </c>
      <c r="B81" s="78">
        <v>131913</v>
      </c>
      <c r="C81" s="104" t="s">
        <v>225</v>
      </c>
      <c r="D81" s="78">
        <v>25358</v>
      </c>
      <c r="E81" s="104" t="s">
        <v>240</v>
      </c>
      <c r="F81" s="78">
        <v>57238</v>
      </c>
      <c r="G81" s="104"/>
      <c r="H81" s="78"/>
      <c r="I81" s="104"/>
      <c r="J81" s="78"/>
    </row>
    <row r="82" spans="1:10" ht="15">
      <c r="A82" s="108" t="s">
        <v>218</v>
      </c>
      <c r="B82" s="78">
        <v>115239</v>
      </c>
      <c r="C82" s="104" t="s">
        <v>216</v>
      </c>
      <c r="D82" s="78">
        <v>20230</v>
      </c>
      <c r="E82" s="104" t="s">
        <v>237</v>
      </c>
      <c r="F82" s="78">
        <v>45123</v>
      </c>
      <c r="G82" s="104"/>
      <c r="H82" s="78"/>
      <c r="I82" s="104"/>
      <c r="J82" s="78"/>
    </row>
    <row r="83" spans="1:10" ht="15">
      <c r="A83" s="108" t="s">
        <v>215</v>
      </c>
      <c r="B83" s="78">
        <v>95874</v>
      </c>
      <c r="C83" s="104" t="s">
        <v>229</v>
      </c>
      <c r="D83" s="78">
        <v>17393</v>
      </c>
      <c r="E83" s="104" t="s">
        <v>234</v>
      </c>
      <c r="F83" s="78">
        <v>33671</v>
      </c>
      <c r="G83" s="104"/>
      <c r="H83" s="78"/>
      <c r="I83" s="104"/>
      <c r="J83" s="78"/>
    </row>
    <row r="84" spans="1:10" ht="15">
      <c r="A84" s="108" t="s">
        <v>238</v>
      </c>
      <c r="B84" s="78">
        <v>79870</v>
      </c>
      <c r="C84" s="104" t="s">
        <v>224</v>
      </c>
      <c r="D84" s="78">
        <v>14248</v>
      </c>
      <c r="E84" s="104" t="s">
        <v>232</v>
      </c>
      <c r="F84" s="78">
        <v>19480</v>
      </c>
      <c r="G84" s="104"/>
      <c r="H84" s="78"/>
      <c r="I84" s="104"/>
      <c r="J84" s="78"/>
    </row>
    <row r="85" spans="1:10" ht="15">
      <c r="A85" s="108" t="s">
        <v>241</v>
      </c>
      <c r="B85" s="78">
        <v>76728</v>
      </c>
      <c r="C85" s="104" t="s">
        <v>221</v>
      </c>
      <c r="D85" s="78">
        <v>7739</v>
      </c>
      <c r="E85" s="104" t="s">
        <v>235</v>
      </c>
      <c r="F85" s="78">
        <v>14694</v>
      </c>
      <c r="G85" s="104"/>
      <c r="H85" s="78"/>
      <c r="I85" s="104"/>
      <c r="J85" s="78"/>
    </row>
  </sheetData>
  <hyperlinks>
    <hyperlink ref="A2" r:id="rId1" display="https://nodexlgraphgallery.org/Pages/Graph.aspx?graphID=272536"/>
    <hyperlink ref="A3" r:id="rId2" display="https://paper.li/CreativeSage/SMchat?share_id=f39ccc50-f834-11ec-9506-fa163eed9ef2"/>
    <hyperlink ref="A4" r:id="rId3" display="https://paper.li/CreativeSage/SMchat?share_id=fc1da340-e0a1-11ec-8be8-fa163eed9ef2"/>
    <hyperlink ref="A5" r:id="rId4" display="https://paper.li/CreativeSage/SMchat?share_id=cd2add50-edfd-11ec-9506-fa163eed9ef2"/>
    <hyperlink ref="A6" r:id="rId5" display="https://paper.li/CreativeSage/SMchat?share_id=22a5d960-ead9-11ec-8be8-fa163eed9ef2"/>
    <hyperlink ref="A7" r:id="rId6" display="https://twitter.com/i/web/status/1536217991313911808"/>
    <hyperlink ref="A8" r:id="rId7" display="https://paper.li/CreativeSage/SMchat?share_id=0333d530-cdc6-11ec-8be8-fa163eed9ef2"/>
    <hyperlink ref="A9" r:id="rId8" display="https://twitter.com/i/web/status/1522809653167542272"/>
    <hyperlink ref="A10" r:id="rId9" display="https://paper.li/CreativeSage/SMchat?share_id=da27da60-c38e-11ec-8be8-fa163eed9ef2"/>
    <hyperlink ref="A11" r:id="rId10" display="https://twitter.com/i/web/status/1518098599044952067"/>
    <hyperlink ref="C2" r:id="rId11" display="https://nodexlgraphgallery.org/Pages/Graph.aspx?graphID=272536"/>
    <hyperlink ref="C3" r:id="rId12" display="https://nodexlgraphgallery.org/Pages/Graph.aspx?graphID=276746"/>
    <hyperlink ref="C4" r:id="rId13" display="https://nodexlgraphgallery.org/Pages/Graph.aspx?graphID=272958"/>
    <hyperlink ref="C5" r:id="rId14" display="https://nodexlgraphgallery.org/Pages/Graph.aspx?graphID=273773"/>
    <hyperlink ref="C6" r:id="rId15" display="https://twitter.com/i/web/status/1508039266890358784"/>
    <hyperlink ref="C7" r:id="rId16" display="https://nodexlgraphgallery.org/Pages/Graph.aspx?graphID=274172"/>
    <hyperlink ref="C8" r:id="rId17" display="https://nodexlgraphgallery.org/Pages/Graph.aspx?graphID=274551"/>
    <hyperlink ref="C9" r:id="rId18" display="https://nodexlgraphgallery.org/Pages/Graph.aspx?graphID=274863"/>
    <hyperlink ref="C10" r:id="rId19" display="https://nodexlgraphgallery.org/Pages/Graph.aspx?graphID=275388"/>
    <hyperlink ref="C11" r:id="rId20" display="https://nodexlgraphgallery.org/Pages/Graph.aspx?graphID=275682"/>
    <hyperlink ref="E2" r:id="rId21" display="https://paper.li/CreativeSage/SMchat?share_id=f39ccc50-f834-11ec-9506-fa163eed9ef2"/>
    <hyperlink ref="E3" r:id="rId22" display="https://paper.li/CreativeSage/SMchat?share_id=62691c80-a9a0-11ec-9b52-fa163eed9ef2"/>
    <hyperlink ref="E4" r:id="rId23" display="https://twitter.com/i/web/status/1506139798750253057"/>
    <hyperlink ref="E5" r:id="rId24" display="https://paper.li/CreativeSage/SMchat?share_id=61b7b560-ae57-11ec-9b52-fa163eed9ef2"/>
    <hyperlink ref="E6" r:id="rId25" display="https://twitter.com/i/web/status/1508314131690102785"/>
    <hyperlink ref="E7" r:id="rId26" display="https://paper.li/CreativeSage/SMchat?share_id=8c33c4e0-af20-11ec-9b52-fa163eed9ef2"/>
    <hyperlink ref="E8" r:id="rId27" display="https://twitter.com/i/web/status/1508676520239415302"/>
    <hyperlink ref="E9" r:id="rId28" display="https://paper.li/CreativeSage/SMchat?share_id=23af1270-af85-11ec-9b52-fa163eed9ef2"/>
    <hyperlink ref="E10" r:id="rId29" display="https://twitter.com/i/web/status/1508857730014097413"/>
    <hyperlink ref="E11" r:id="rId30" display="https://paper.li/CreativeSage/SMchat?share_id=b68da660-afe9-11ec-9b52-fa163eed9ef2"/>
    <hyperlink ref="G2" r:id="rId31" display="https://twitter.com/LeoniGroup/status/1512521668773699598"/>
  </hyperlinks>
  <printOptions/>
  <pageMargins left="0.7" right="0.7" top="0.75" bottom="0.75" header="0.3" footer="0.3"/>
  <pageSetup orientation="portrait" paperSize="9"/>
  <tableParts>
    <tablePart r:id="rId37"/>
    <tablePart r:id="rId39"/>
    <tablePart r:id="rId32"/>
    <tablePart r:id="rId35"/>
    <tablePart r:id="rId33"/>
    <tablePart r:id="rId34"/>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8247</v>
      </c>
      <c r="B25" t="s">
        <v>8246</v>
      </c>
    </row>
    <row r="26" spans="1:2" ht="15">
      <c r="A26" s="118" t="s">
        <v>8249</v>
      </c>
      <c r="B26" s="3"/>
    </row>
    <row r="27" spans="1:2" ht="15">
      <c r="A27" s="119" t="s">
        <v>8250</v>
      </c>
      <c r="B27" s="3"/>
    </row>
    <row r="28" spans="1:2" ht="15">
      <c r="A28" s="120" t="s">
        <v>8251</v>
      </c>
      <c r="B28" s="3"/>
    </row>
    <row r="29" spans="1:2" ht="15">
      <c r="A29" s="121" t="s">
        <v>8252</v>
      </c>
      <c r="B29" s="3">
        <v>1</v>
      </c>
    </row>
    <row r="30" spans="1:2" ht="15">
      <c r="A30" s="121" t="s">
        <v>8253</v>
      </c>
      <c r="B30" s="3">
        <v>1</v>
      </c>
    </row>
    <row r="31" spans="1:2" ht="15">
      <c r="A31" s="120" t="s">
        <v>8254</v>
      </c>
      <c r="B31" s="3"/>
    </row>
    <row r="32" spans="1:2" ht="15">
      <c r="A32" s="121" t="s">
        <v>8255</v>
      </c>
      <c r="B32" s="3">
        <v>1</v>
      </c>
    </row>
    <row r="33" spans="1:2" ht="15">
      <c r="A33" s="120" t="s">
        <v>8256</v>
      </c>
      <c r="B33" s="3"/>
    </row>
    <row r="34" spans="1:2" ht="15">
      <c r="A34" s="121" t="s">
        <v>8257</v>
      </c>
      <c r="B34" s="3">
        <v>1</v>
      </c>
    </row>
    <row r="35" spans="1:2" ht="15">
      <c r="A35" s="120" t="s">
        <v>8258</v>
      </c>
      <c r="B35" s="3"/>
    </row>
    <row r="36" spans="1:2" ht="15">
      <c r="A36" s="121" t="s">
        <v>8255</v>
      </c>
      <c r="B36" s="3">
        <v>1</v>
      </c>
    </row>
    <row r="37" spans="1:2" ht="15">
      <c r="A37" s="121" t="s">
        <v>8257</v>
      </c>
      <c r="B37" s="3">
        <v>1</v>
      </c>
    </row>
    <row r="38" spans="1:2" ht="15">
      <c r="A38" s="120" t="s">
        <v>8259</v>
      </c>
      <c r="B38" s="3"/>
    </row>
    <row r="39" spans="1:2" ht="15">
      <c r="A39" s="121" t="s">
        <v>8260</v>
      </c>
      <c r="B39" s="3">
        <v>1</v>
      </c>
    </row>
    <row r="40" spans="1:2" ht="15">
      <c r="A40" s="120" t="s">
        <v>8261</v>
      </c>
      <c r="B40" s="3"/>
    </row>
    <row r="41" spans="1:2" ht="15">
      <c r="A41" s="121" t="s">
        <v>8255</v>
      </c>
      <c r="B41" s="3">
        <v>1</v>
      </c>
    </row>
    <row r="42" spans="1:2" ht="15">
      <c r="A42" s="120" t="s">
        <v>8262</v>
      </c>
      <c r="B42" s="3"/>
    </row>
    <row r="43" spans="1:2" ht="15">
      <c r="A43" s="121" t="s">
        <v>8255</v>
      </c>
      <c r="B43" s="3">
        <v>1</v>
      </c>
    </row>
    <row r="44" spans="1:2" ht="15">
      <c r="A44" s="121" t="s">
        <v>8257</v>
      </c>
      <c r="B44" s="3">
        <v>1</v>
      </c>
    </row>
    <row r="45" spans="1:2" ht="15">
      <c r="A45" s="120" t="s">
        <v>8263</v>
      </c>
      <c r="B45" s="3"/>
    </row>
    <row r="46" spans="1:2" ht="15">
      <c r="A46" s="121" t="s">
        <v>8255</v>
      </c>
      <c r="B46" s="3">
        <v>1</v>
      </c>
    </row>
    <row r="47" spans="1:2" ht="15">
      <c r="A47" s="119" t="s">
        <v>8264</v>
      </c>
      <c r="B47" s="3"/>
    </row>
    <row r="48" spans="1:2" ht="15">
      <c r="A48" s="120" t="s">
        <v>8265</v>
      </c>
      <c r="B48" s="3"/>
    </row>
    <row r="49" spans="1:2" ht="15">
      <c r="A49" s="121" t="s">
        <v>8266</v>
      </c>
      <c r="B49" s="3">
        <v>1</v>
      </c>
    </row>
    <row r="50" spans="1:2" ht="15">
      <c r="A50" s="120" t="s">
        <v>8267</v>
      </c>
      <c r="B50" s="3"/>
    </row>
    <row r="51" spans="1:2" ht="15">
      <c r="A51" s="121" t="s">
        <v>8260</v>
      </c>
      <c r="B51" s="3">
        <v>1</v>
      </c>
    </row>
    <row r="52" spans="1:2" ht="15">
      <c r="A52" s="121" t="s">
        <v>8252</v>
      </c>
      <c r="B52" s="3">
        <v>2</v>
      </c>
    </row>
    <row r="53" spans="1:2" ht="15">
      <c r="A53" s="120" t="s">
        <v>8268</v>
      </c>
      <c r="B53" s="3"/>
    </row>
    <row r="54" spans="1:2" ht="15">
      <c r="A54" s="121" t="s">
        <v>8255</v>
      </c>
      <c r="B54" s="3">
        <v>1</v>
      </c>
    </row>
    <row r="55" spans="1:2" ht="15">
      <c r="A55" s="120" t="s">
        <v>8269</v>
      </c>
      <c r="B55" s="3"/>
    </row>
    <row r="56" spans="1:2" ht="15">
      <c r="A56" s="121" t="s">
        <v>8255</v>
      </c>
      <c r="B56" s="3">
        <v>1</v>
      </c>
    </row>
    <row r="57" spans="1:2" ht="15">
      <c r="A57" s="121" t="s">
        <v>8253</v>
      </c>
      <c r="B57" s="3">
        <v>1</v>
      </c>
    </row>
    <row r="58" spans="1:2" ht="15">
      <c r="A58" s="120" t="s">
        <v>8270</v>
      </c>
      <c r="B58" s="3"/>
    </row>
    <row r="59" spans="1:2" ht="15">
      <c r="A59" s="121" t="s">
        <v>8266</v>
      </c>
      <c r="B59" s="3">
        <v>1</v>
      </c>
    </row>
    <row r="60" spans="1:2" ht="15">
      <c r="A60" s="120" t="s">
        <v>8271</v>
      </c>
      <c r="B60" s="3"/>
    </row>
    <row r="61" spans="1:2" ht="15">
      <c r="A61" s="121" t="s">
        <v>8255</v>
      </c>
      <c r="B61" s="3">
        <v>1</v>
      </c>
    </row>
    <row r="62" spans="1:2" ht="15">
      <c r="A62" s="120" t="s">
        <v>8272</v>
      </c>
      <c r="B62" s="3"/>
    </row>
    <row r="63" spans="1:2" ht="15">
      <c r="A63" s="121" t="s">
        <v>8253</v>
      </c>
      <c r="B63" s="3">
        <v>1</v>
      </c>
    </row>
    <row r="64" spans="1:2" ht="15">
      <c r="A64" s="120" t="s">
        <v>8273</v>
      </c>
      <c r="B64" s="3"/>
    </row>
    <row r="65" spans="1:2" ht="15">
      <c r="A65" s="121" t="s">
        <v>8255</v>
      </c>
      <c r="B65" s="3">
        <v>1</v>
      </c>
    </row>
    <row r="66" spans="1:2" ht="15">
      <c r="A66" s="120" t="s">
        <v>8274</v>
      </c>
      <c r="B66" s="3"/>
    </row>
    <row r="67" spans="1:2" ht="15">
      <c r="A67" s="121" t="s">
        <v>8255</v>
      </c>
      <c r="B67" s="3">
        <v>1</v>
      </c>
    </row>
    <row r="68" spans="1:2" ht="15">
      <c r="A68" s="121" t="s">
        <v>8257</v>
      </c>
      <c r="B68" s="3">
        <v>1</v>
      </c>
    </row>
    <row r="69" spans="1:2" ht="15">
      <c r="A69" s="119" t="s">
        <v>8275</v>
      </c>
      <c r="B69" s="3"/>
    </row>
    <row r="70" spans="1:2" ht="15">
      <c r="A70" s="120" t="s">
        <v>8276</v>
      </c>
      <c r="B70" s="3"/>
    </row>
    <row r="71" spans="1:2" ht="15">
      <c r="A71" s="121" t="s">
        <v>8277</v>
      </c>
      <c r="B71" s="3">
        <v>1</v>
      </c>
    </row>
    <row r="72" spans="1:2" ht="15">
      <c r="A72" s="120" t="s">
        <v>8278</v>
      </c>
      <c r="B72" s="3"/>
    </row>
    <row r="73" spans="1:2" ht="15">
      <c r="A73" s="121" t="s">
        <v>8255</v>
      </c>
      <c r="B73" s="3">
        <v>1</v>
      </c>
    </row>
    <row r="74" spans="1:2" ht="15">
      <c r="A74" s="121" t="s">
        <v>8257</v>
      </c>
      <c r="B74" s="3">
        <v>1</v>
      </c>
    </row>
    <row r="75" spans="1:2" ht="15">
      <c r="A75" s="120" t="s">
        <v>8279</v>
      </c>
      <c r="B75" s="3"/>
    </row>
    <row r="76" spans="1:2" ht="15">
      <c r="A76" s="121" t="s">
        <v>8255</v>
      </c>
      <c r="B76" s="3">
        <v>1</v>
      </c>
    </row>
    <row r="77" spans="1:2" ht="15">
      <c r="A77" s="121" t="s">
        <v>8257</v>
      </c>
      <c r="B77" s="3">
        <v>1</v>
      </c>
    </row>
    <row r="78" spans="1:2" ht="15">
      <c r="A78" s="120" t="s">
        <v>8280</v>
      </c>
      <c r="B78" s="3"/>
    </row>
    <row r="79" spans="1:2" ht="15">
      <c r="A79" s="121" t="s">
        <v>8255</v>
      </c>
      <c r="B79" s="3">
        <v>1</v>
      </c>
    </row>
    <row r="80" spans="1:2" ht="15">
      <c r="A80" s="120" t="s">
        <v>8281</v>
      </c>
      <c r="B80" s="3"/>
    </row>
    <row r="81" spans="1:2" ht="15">
      <c r="A81" s="121" t="s">
        <v>8257</v>
      </c>
      <c r="B81" s="3">
        <v>1</v>
      </c>
    </row>
    <row r="82" spans="1:2" ht="15">
      <c r="A82" s="120" t="s">
        <v>8282</v>
      </c>
      <c r="B82" s="3"/>
    </row>
    <row r="83" spans="1:2" ht="15">
      <c r="A83" s="121" t="s">
        <v>8255</v>
      </c>
      <c r="B83" s="3">
        <v>1</v>
      </c>
    </row>
    <row r="84" spans="1:2" ht="15">
      <c r="A84" s="120" t="s">
        <v>8283</v>
      </c>
      <c r="B84" s="3"/>
    </row>
    <row r="85" spans="1:2" ht="15">
      <c r="A85" s="121" t="s">
        <v>8284</v>
      </c>
      <c r="B85" s="3">
        <v>1</v>
      </c>
    </row>
    <row r="86" spans="1:2" ht="15">
      <c r="A86" s="120" t="s">
        <v>8285</v>
      </c>
      <c r="B86" s="3"/>
    </row>
    <row r="87" spans="1:2" ht="15">
      <c r="A87" s="121" t="s">
        <v>8255</v>
      </c>
      <c r="B87" s="3">
        <v>1</v>
      </c>
    </row>
    <row r="88" spans="1:2" ht="15">
      <c r="A88" s="120" t="s">
        <v>8286</v>
      </c>
      <c r="B88" s="3"/>
    </row>
    <row r="89" spans="1:2" ht="15">
      <c r="A89" s="121" t="s">
        <v>8255</v>
      </c>
      <c r="B89" s="3">
        <v>1</v>
      </c>
    </row>
    <row r="90" spans="1:2" ht="15">
      <c r="A90" s="119" t="s">
        <v>8287</v>
      </c>
      <c r="B90" s="3"/>
    </row>
    <row r="91" spans="1:2" ht="15">
      <c r="A91" s="120" t="s">
        <v>8288</v>
      </c>
      <c r="B91" s="3"/>
    </row>
    <row r="92" spans="1:2" ht="15">
      <c r="A92" s="121" t="s">
        <v>8255</v>
      </c>
      <c r="B92" s="3">
        <v>1</v>
      </c>
    </row>
    <row r="93" spans="1:2" ht="15">
      <c r="A93" s="121" t="s">
        <v>8289</v>
      </c>
      <c r="B93" s="3">
        <v>1</v>
      </c>
    </row>
    <row r="94" spans="1:2" ht="15">
      <c r="A94" s="120" t="s">
        <v>8290</v>
      </c>
      <c r="B94" s="3"/>
    </row>
    <row r="95" spans="1:2" ht="15">
      <c r="A95" s="121" t="s">
        <v>8255</v>
      </c>
      <c r="B95" s="3">
        <v>1</v>
      </c>
    </row>
    <row r="96" spans="1:2" ht="15">
      <c r="A96" s="120" t="s">
        <v>8291</v>
      </c>
      <c r="B96" s="3"/>
    </row>
    <row r="97" spans="1:2" ht="15">
      <c r="A97" s="121" t="s">
        <v>8255</v>
      </c>
      <c r="B97" s="3">
        <v>1</v>
      </c>
    </row>
    <row r="98" spans="1:2" ht="15">
      <c r="A98" s="121" t="s">
        <v>8257</v>
      </c>
      <c r="B98" s="3">
        <v>1</v>
      </c>
    </row>
    <row r="99" spans="1:2" ht="15">
      <c r="A99" s="120" t="s">
        <v>8292</v>
      </c>
      <c r="B99" s="3"/>
    </row>
    <row r="100" spans="1:2" ht="15">
      <c r="A100" s="121" t="s">
        <v>8255</v>
      </c>
      <c r="B100" s="3">
        <v>1</v>
      </c>
    </row>
    <row r="101" spans="1:2" ht="15">
      <c r="A101" s="120" t="s">
        <v>8293</v>
      </c>
      <c r="B101" s="3"/>
    </row>
    <row r="102" spans="1:2" ht="15">
      <c r="A102" s="121" t="s">
        <v>8255</v>
      </c>
      <c r="B102" s="3">
        <v>1</v>
      </c>
    </row>
    <row r="103" spans="1:2" ht="15">
      <c r="A103" s="120" t="s">
        <v>8294</v>
      </c>
      <c r="B103" s="3"/>
    </row>
    <row r="104" spans="1:2" ht="15">
      <c r="A104" s="121" t="s">
        <v>8255</v>
      </c>
      <c r="B104" s="3">
        <v>1</v>
      </c>
    </row>
    <row r="105" spans="1:2" ht="15">
      <c r="A105" s="120" t="s">
        <v>8295</v>
      </c>
      <c r="B105" s="3"/>
    </row>
    <row r="106" spans="1:2" ht="15">
      <c r="A106" s="121" t="s">
        <v>8255</v>
      </c>
      <c r="B106" s="3">
        <v>1</v>
      </c>
    </row>
    <row r="107" spans="1:2" ht="15">
      <c r="A107" s="120" t="s">
        <v>8296</v>
      </c>
      <c r="B107" s="3"/>
    </row>
    <row r="108" spans="1:2" ht="15">
      <c r="A108" s="121" t="s">
        <v>8255</v>
      </c>
      <c r="B108" s="3">
        <v>1</v>
      </c>
    </row>
    <row r="109" spans="1:2" ht="15">
      <c r="A109" s="121" t="s">
        <v>8257</v>
      </c>
      <c r="B109" s="3">
        <v>1</v>
      </c>
    </row>
    <row r="110" spans="1:2" ht="15">
      <c r="A110" s="120" t="s">
        <v>8297</v>
      </c>
      <c r="B110" s="3"/>
    </row>
    <row r="111" spans="1:2" ht="15">
      <c r="A111" s="121" t="s">
        <v>8255</v>
      </c>
      <c r="B111" s="3">
        <v>1</v>
      </c>
    </row>
    <row r="112" spans="1:2" ht="15">
      <c r="A112" s="120" t="s">
        <v>8298</v>
      </c>
      <c r="B112" s="3"/>
    </row>
    <row r="113" spans="1:2" ht="15">
      <c r="A113" s="121" t="s">
        <v>8255</v>
      </c>
      <c r="B113" s="3">
        <v>1</v>
      </c>
    </row>
    <row r="114" spans="1:2" ht="15">
      <c r="A114" s="120" t="s">
        <v>8299</v>
      </c>
      <c r="B114" s="3"/>
    </row>
    <row r="115" spans="1:2" ht="15">
      <c r="A115" s="121" t="s">
        <v>8257</v>
      </c>
      <c r="B115" s="3">
        <v>1</v>
      </c>
    </row>
    <row r="116" spans="1:2" ht="15">
      <c r="A116" s="120" t="s">
        <v>8300</v>
      </c>
      <c r="B116" s="3"/>
    </row>
    <row r="117" spans="1:2" ht="15">
      <c r="A117" s="121" t="s">
        <v>8255</v>
      </c>
      <c r="B117" s="3">
        <v>1</v>
      </c>
    </row>
    <row r="118" spans="1:2" ht="15">
      <c r="A118" s="118" t="s">
        <v>8248</v>
      </c>
      <c r="B118"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622</v>
      </c>
      <c r="BB2" s="112" t="s">
        <v>677</v>
      </c>
      <c r="BC2" s="112" t="s">
        <v>678</v>
      </c>
      <c r="BD2" s="112" t="s">
        <v>679</v>
      </c>
      <c r="BE2" s="112" t="s">
        <v>680</v>
      </c>
      <c r="BF2" s="112" t="s">
        <v>681</v>
      </c>
      <c r="BG2" s="112" t="s">
        <v>682</v>
      </c>
      <c r="BH2" s="112" t="s">
        <v>683</v>
      </c>
      <c r="BI2" s="112" t="s">
        <v>684</v>
      </c>
      <c r="BJ2" s="112" t="s">
        <v>686</v>
      </c>
      <c r="BK2" s="112" t="s">
        <v>8217</v>
      </c>
      <c r="BL2" s="112" t="s">
        <v>8220</v>
      </c>
      <c r="BM2" s="112" t="s">
        <v>8221</v>
      </c>
      <c r="BN2" s="112" t="s">
        <v>8222</v>
      </c>
      <c r="BO2" s="112" t="s">
        <v>8225</v>
      </c>
      <c r="BP2" s="112" t="s">
        <v>8226</v>
      </c>
      <c r="BQ2" s="112" t="s">
        <v>8229</v>
      </c>
      <c r="BR2" s="112" t="s">
        <v>8235</v>
      </c>
      <c r="BS2" s="112" t="s">
        <v>8238</v>
      </c>
      <c r="BT2" s="112" t="s">
        <v>8243</v>
      </c>
      <c r="BU2" s="3"/>
      <c r="BV2" s="3"/>
    </row>
    <row r="3" spans="1:74" ht="15" customHeight="1">
      <c r="A3" s="64" t="s">
        <v>214</v>
      </c>
      <c r="B3" s="65"/>
      <c r="C3" s="65" t="s">
        <v>64</v>
      </c>
      <c r="D3" s="66">
        <v>100</v>
      </c>
      <c r="E3" s="68"/>
      <c r="F3" s="102" t="str">
        <f>HYPERLINK("http://pbs.twimg.com/profile_images/1424113714471469057/s5D4hDLF_normal.jpg")</f>
        <v>http://pbs.twimg.com/profile_images/1424113714471469057/s5D4hDLF_normal.jpg</v>
      </c>
      <c r="G3" s="65"/>
      <c r="H3" s="69" t="s">
        <v>214</v>
      </c>
      <c r="I3" s="70"/>
      <c r="J3" s="70" t="s">
        <v>159</v>
      </c>
      <c r="K3" s="69" t="s">
        <v>575</v>
      </c>
      <c r="L3" s="73">
        <v>1</v>
      </c>
      <c r="M3" s="74">
        <v>8562.2958984375</v>
      </c>
      <c r="N3" s="74">
        <v>349.47161865234375</v>
      </c>
      <c r="O3" s="75"/>
      <c r="P3" s="76"/>
      <c r="Q3" s="76"/>
      <c r="R3" s="49"/>
      <c r="S3" s="49">
        <v>0</v>
      </c>
      <c r="T3" s="49">
        <v>1</v>
      </c>
      <c r="U3" s="50">
        <v>0</v>
      </c>
      <c r="V3" s="50">
        <v>0.342973</v>
      </c>
      <c r="W3" s="50">
        <v>0.053904</v>
      </c>
      <c r="X3" s="50">
        <v>0.031642</v>
      </c>
      <c r="Y3" s="50">
        <v>0</v>
      </c>
      <c r="Z3" s="50">
        <v>0</v>
      </c>
      <c r="AA3" s="71">
        <v>3</v>
      </c>
      <c r="AB3" s="71"/>
      <c r="AC3" s="72"/>
      <c r="AD3" s="78" t="s">
        <v>467</v>
      </c>
      <c r="AE3" s="87" t="s">
        <v>495</v>
      </c>
      <c r="AF3" s="78">
        <v>2</v>
      </c>
      <c r="AG3" s="78">
        <v>404</v>
      </c>
      <c r="AH3" s="78">
        <v>21662</v>
      </c>
      <c r="AI3" s="78">
        <v>3</v>
      </c>
      <c r="AJ3" s="78"/>
      <c r="AK3" s="78" t="s">
        <v>521</v>
      </c>
      <c r="AL3" s="78" t="s">
        <v>545</v>
      </c>
      <c r="AM3" s="84" t="str">
        <f>HYPERLINK("https://t.co/kQBcXsrDY6")</f>
        <v>https://t.co/kQBcXsrDY6</v>
      </c>
      <c r="AN3" s="78"/>
      <c r="AO3" s="80">
        <v>44192.380578703705</v>
      </c>
      <c r="AP3" s="84" t="str">
        <f>HYPERLINK("https://pbs.twimg.com/profile_banners/1343121194619269121/1628370053")</f>
        <v>https://pbs.twimg.com/profile_banners/1343121194619269121/1628370053</v>
      </c>
      <c r="AQ3" s="78" t="b">
        <v>1</v>
      </c>
      <c r="AR3" s="78" t="b">
        <v>0</v>
      </c>
      <c r="AS3" s="78" t="b">
        <v>0</v>
      </c>
      <c r="AT3" s="78"/>
      <c r="AU3" s="78">
        <v>12</v>
      </c>
      <c r="AV3" s="78"/>
      <c r="AW3" s="78" t="b">
        <v>0</v>
      </c>
      <c r="AX3" s="78" t="s">
        <v>547</v>
      </c>
      <c r="AY3" s="84" t="str">
        <f>HYPERLINK("https://twitter.com/marketingtweetx")</f>
        <v>https://twitter.com/marketingtweetx</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8230</v>
      </c>
      <c r="BR3" s="116" t="s">
        <v>8230</v>
      </c>
      <c r="BS3" s="116" t="s">
        <v>8239</v>
      </c>
      <c r="BT3" s="116" t="s">
        <v>8239</v>
      </c>
      <c r="BU3" s="3"/>
      <c r="BV3" s="3"/>
    </row>
    <row r="4" spans="1:77" ht="15">
      <c r="A4" s="64" t="s">
        <v>219</v>
      </c>
      <c r="B4" s="65"/>
      <c r="C4" s="65" t="s">
        <v>64</v>
      </c>
      <c r="D4" s="66">
        <v>800</v>
      </c>
      <c r="E4" s="68"/>
      <c r="F4" s="102" t="str">
        <f>HYPERLINK("http://pbs.twimg.com/profile_images/1113853939508633600/uWFb4SLE_normal.png")</f>
        <v>http://pbs.twimg.com/profile_images/1113853939508633600/uWFb4SLE_normal.png</v>
      </c>
      <c r="G4" s="65"/>
      <c r="H4" s="69" t="s">
        <v>219</v>
      </c>
      <c r="I4" s="70"/>
      <c r="J4" s="70" t="s">
        <v>75</v>
      </c>
      <c r="K4" s="69" t="s">
        <v>548</v>
      </c>
      <c r="L4" s="73">
        <v>2063.745263157895</v>
      </c>
      <c r="M4" s="74">
        <v>6634.1572265625</v>
      </c>
      <c r="N4" s="74">
        <v>1408.8466796875</v>
      </c>
      <c r="O4" s="75"/>
      <c r="P4" s="76"/>
      <c r="Q4" s="76"/>
      <c r="R4" s="88"/>
      <c r="S4" s="49">
        <v>5</v>
      </c>
      <c r="T4" s="49">
        <v>1</v>
      </c>
      <c r="U4" s="50">
        <v>98</v>
      </c>
      <c r="V4" s="50">
        <v>0.521605</v>
      </c>
      <c r="W4" s="50">
        <v>0.282255</v>
      </c>
      <c r="X4" s="50">
        <v>0.042839</v>
      </c>
      <c r="Y4" s="50">
        <v>0.08333333333333333</v>
      </c>
      <c r="Z4" s="50">
        <v>0</v>
      </c>
      <c r="AA4" s="71">
        <v>4</v>
      </c>
      <c r="AB4" s="71"/>
      <c r="AC4" s="72"/>
      <c r="AD4" s="78" t="s">
        <v>441</v>
      </c>
      <c r="AE4" s="87" t="s">
        <v>468</v>
      </c>
      <c r="AF4" s="78">
        <v>13845</v>
      </c>
      <c r="AG4" s="78">
        <v>14378</v>
      </c>
      <c r="AH4" s="78">
        <v>17592</v>
      </c>
      <c r="AI4" s="78">
        <v>27514</v>
      </c>
      <c r="AJ4" s="78"/>
      <c r="AK4" s="78" t="s">
        <v>496</v>
      </c>
      <c r="AL4" s="78" t="s">
        <v>522</v>
      </c>
      <c r="AM4" s="84" t="str">
        <f>HYPERLINK("https://t.co/is0u0nkjGm")</f>
        <v>https://t.co/is0u0nkjGm</v>
      </c>
      <c r="AN4" s="78"/>
      <c r="AO4" s="80">
        <v>39933.96194444445</v>
      </c>
      <c r="AP4" s="84" t="str">
        <f>HYPERLINK("https://pbs.twimg.com/profile_banners/36804418/1549943499")</f>
        <v>https://pbs.twimg.com/profile_banners/36804418/1549943499</v>
      </c>
      <c r="AQ4" s="78" t="b">
        <v>0</v>
      </c>
      <c r="AR4" s="78" t="b">
        <v>0</v>
      </c>
      <c r="AS4" s="78" t="b">
        <v>1</v>
      </c>
      <c r="AT4" s="78"/>
      <c r="AU4" s="78">
        <v>718</v>
      </c>
      <c r="AV4" s="84" t="str">
        <f>HYPERLINK("http://abs.twimg.com/images/themes/theme16/bg.gif")</f>
        <v>http://abs.twimg.com/images/themes/theme16/bg.gif</v>
      </c>
      <c r="AW4" s="78" t="b">
        <v>0</v>
      </c>
      <c r="AX4" s="78" t="s">
        <v>547</v>
      </c>
      <c r="AY4" s="84" t="str">
        <f>HYPERLINK("https://twitter.com/elanaleoni")</f>
        <v>https://twitter.com/elanaleoni</v>
      </c>
      <c r="AZ4" s="78" t="s">
        <v>66</v>
      </c>
      <c r="BA4" s="78" t="str">
        <f>REPLACE(INDEX(GroupVertices[Group],MATCH(Vertices[[#This Row],[Vertex]],GroupVertices[Vertex],0)),1,1,"")</f>
        <v>3</v>
      </c>
      <c r="BB4" s="49">
        <v>1</v>
      </c>
      <c r="BC4" s="50">
        <v>2.3255813953488373</v>
      </c>
      <c r="BD4" s="49">
        <v>0</v>
      </c>
      <c r="BE4" s="50">
        <v>0</v>
      </c>
      <c r="BF4" s="49">
        <v>0</v>
      </c>
      <c r="BG4" s="50">
        <v>0</v>
      </c>
      <c r="BH4" s="49">
        <v>42</v>
      </c>
      <c r="BI4" s="50">
        <v>97.67441860465117</v>
      </c>
      <c r="BJ4" s="49">
        <v>43</v>
      </c>
      <c r="BK4" s="49" t="s">
        <v>8116</v>
      </c>
      <c r="BL4" s="49" t="s">
        <v>8116</v>
      </c>
      <c r="BM4" s="49" t="s">
        <v>321</v>
      </c>
      <c r="BN4" s="49" t="s">
        <v>321</v>
      </c>
      <c r="BO4" s="49" t="s">
        <v>331</v>
      </c>
      <c r="BP4" s="49" t="s">
        <v>331</v>
      </c>
      <c r="BQ4" s="116" t="s">
        <v>8231</v>
      </c>
      <c r="BR4" s="116" t="s">
        <v>8231</v>
      </c>
      <c r="BS4" s="116" t="s">
        <v>8240</v>
      </c>
      <c r="BT4" s="116" t="s">
        <v>8240</v>
      </c>
      <c r="BU4" s="2"/>
      <c r="BV4" s="3"/>
      <c r="BW4" s="3"/>
      <c r="BX4" s="3"/>
      <c r="BY4" s="3"/>
    </row>
    <row r="5" spans="1:77" ht="15">
      <c r="A5" s="64" t="s">
        <v>215</v>
      </c>
      <c r="B5" s="65"/>
      <c r="C5" s="65" t="s">
        <v>64</v>
      </c>
      <c r="D5" s="66">
        <v>100</v>
      </c>
      <c r="E5" s="68"/>
      <c r="F5" s="102" t="str">
        <f>HYPERLINK("http://pbs.twimg.com/profile_images/1284861062895075334/6eKOLrFY_normal.jpg")</f>
        <v>http://pbs.twimg.com/profile_images/1284861062895075334/6eKOLrFY_normal.jpg</v>
      </c>
      <c r="G5" s="65"/>
      <c r="H5" s="69" t="s">
        <v>215</v>
      </c>
      <c r="I5" s="70"/>
      <c r="J5" s="70" t="s">
        <v>159</v>
      </c>
      <c r="K5" s="69" t="s">
        <v>549</v>
      </c>
      <c r="L5" s="73">
        <v>1</v>
      </c>
      <c r="M5" s="74">
        <v>4704.048828125</v>
      </c>
      <c r="N5" s="74">
        <v>2614.8701171875</v>
      </c>
      <c r="O5" s="75"/>
      <c r="P5" s="76"/>
      <c r="Q5" s="76"/>
      <c r="R5" s="88"/>
      <c r="S5" s="49">
        <v>0</v>
      </c>
      <c r="T5" s="49">
        <v>1</v>
      </c>
      <c r="U5" s="50">
        <v>0</v>
      </c>
      <c r="V5" s="50">
        <v>0.342973</v>
      </c>
      <c r="W5" s="50">
        <v>0.053904</v>
      </c>
      <c r="X5" s="50">
        <v>0.031642</v>
      </c>
      <c r="Y5" s="50">
        <v>0</v>
      </c>
      <c r="Z5" s="50">
        <v>0</v>
      </c>
      <c r="AA5" s="71">
        <v>5</v>
      </c>
      <c r="AB5" s="71"/>
      <c r="AC5" s="72"/>
      <c r="AD5" s="78" t="s">
        <v>442</v>
      </c>
      <c r="AE5" s="87" t="s">
        <v>469</v>
      </c>
      <c r="AF5" s="78">
        <v>75041</v>
      </c>
      <c r="AG5" s="78">
        <v>36430</v>
      </c>
      <c r="AH5" s="78">
        <v>95874</v>
      </c>
      <c r="AI5" s="78">
        <v>76236</v>
      </c>
      <c r="AJ5" s="78"/>
      <c r="AK5" s="78" t="s">
        <v>497</v>
      </c>
      <c r="AL5" s="78"/>
      <c r="AM5" s="84" t="str">
        <f>HYPERLINK("https://t.co/AGCjQOOcrS")</f>
        <v>https://t.co/AGCjQOOcrS</v>
      </c>
      <c r="AN5" s="78"/>
      <c r="AO5" s="80">
        <v>40225.56396990741</v>
      </c>
      <c r="AP5" s="84" t="str">
        <f>HYPERLINK("https://pbs.twimg.com/profile_banners/114744695/1595674793")</f>
        <v>https://pbs.twimg.com/profile_banners/114744695/1595674793</v>
      </c>
      <c r="AQ5" s="78" t="b">
        <v>1</v>
      </c>
      <c r="AR5" s="78" t="b">
        <v>0</v>
      </c>
      <c r="AS5" s="78" t="b">
        <v>0</v>
      </c>
      <c r="AT5" s="78"/>
      <c r="AU5" s="78">
        <v>1532</v>
      </c>
      <c r="AV5" s="84" t="str">
        <f>HYPERLINK("http://abs.twimg.com/images/themes/theme1/bg.png")</f>
        <v>http://abs.twimg.com/images/themes/theme1/bg.png</v>
      </c>
      <c r="AW5" s="78" t="b">
        <v>0</v>
      </c>
      <c r="AX5" s="78" t="s">
        <v>547</v>
      </c>
      <c r="AY5" s="84" t="str">
        <f>HYPERLINK("https://twitter.com/anasebrahem")</f>
        <v>https://twitter.com/anasebrahem</v>
      </c>
      <c r="AZ5" s="78" t="s">
        <v>66</v>
      </c>
      <c r="BA5" s="78" t="str">
        <f>REPLACE(INDEX(GroupVertices[Group],MATCH(Vertices[[#This Row],[Vertex]],GroupVertices[Vertex],0)),1,1,"")</f>
        <v>3</v>
      </c>
      <c r="BB5" s="49">
        <v>1</v>
      </c>
      <c r="BC5" s="50">
        <v>3.8461538461538463</v>
      </c>
      <c r="BD5" s="49">
        <v>0</v>
      </c>
      <c r="BE5" s="50">
        <v>0</v>
      </c>
      <c r="BF5" s="49">
        <v>0</v>
      </c>
      <c r="BG5" s="50">
        <v>0</v>
      </c>
      <c r="BH5" s="49">
        <v>25</v>
      </c>
      <c r="BI5" s="50">
        <v>96.15384615384616</v>
      </c>
      <c r="BJ5" s="49">
        <v>26</v>
      </c>
      <c r="BK5" s="49"/>
      <c r="BL5" s="49"/>
      <c r="BM5" s="49"/>
      <c r="BN5" s="49"/>
      <c r="BO5" s="49"/>
      <c r="BP5" s="49"/>
      <c r="BQ5" s="116" t="s">
        <v>8230</v>
      </c>
      <c r="BR5" s="116" t="s">
        <v>8230</v>
      </c>
      <c r="BS5" s="116" t="s">
        <v>8239</v>
      </c>
      <c r="BT5" s="116" t="s">
        <v>8239</v>
      </c>
      <c r="BU5" s="2"/>
      <c r="BV5" s="3"/>
      <c r="BW5" s="3"/>
      <c r="BX5" s="3"/>
      <c r="BY5" s="3"/>
    </row>
    <row r="6" spans="1:77" ht="15">
      <c r="A6" s="64" t="s">
        <v>216</v>
      </c>
      <c r="B6" s="65"/>
      <c r="C6" s="65" t="s">
        <v>64</v>
      </c>
      <c r="D6" s="66">
        <v>800</v>
      </c>
      <c r="E6" s="68"/>
      <c r="F6" s="102" t="str">
        <f>HYPERLINK("http://pbs.twimg.com/profile_images/1443845612445839401/cczEDG9W_normal.jpg")</f>
        <v>http://pbs.twimg.com/profile_images/1443845612445839401/cczEDG9W_normal.jpg</v>
      </c>
      <c r="G6" s="65"/>
      <c r="H6" s="69" t="s">
        <v>216</v>
      </c>
      <c r="I6" s="70"/>
      <c r="J6" s="70" t="s">
        <v>75</v>
      </c>
      <c r="K6" s="69" t="s">
        <v>550</v>
      </c>
      <c r="L6" s="73">
        <v>9999</v>
      </c>
      <c r="M6" s="74">
        <v>2338.085693359375</v>
      </c>
      <c r="N6" s="74">
        <v>4635.671875</v>
      </c>
      <c r="O6" s="75"/>
      <c r="P6" s="76"/>
      <c r="Q6" s="76"/>
      <c r="R6" s="88"/>
      <c r="S6" s="49">
        <v>1</v>
      </c>
      <c r="T6" s="49">
        <v>17</v>
      </c>
      <c r="U6" s="50">
        <v>475</v>
      </c>
      <c r="V6" s="50">
        <v>0.695473</v>
      </c>
      <c r="W6" s="50">
        <v>0.606427</v>
      </c>
      <c r="X6" s="50">
        <v>0.094299</v>
      </c>
      <c r="Y6" s="50">
        <v>0.0125</v>
      </c>
      <c r="Z6" s="50">
        <v>0</v>
      </c>
      <c r="AA6" s="71">
        <v>6</v>
      </c>
      <c r="AB6" s="71"/>
      <c r="AC6" s="72"/>
      <c r="AD6" s="78" t="s">
        <v>443</v>
      </c>
      <c r="AE6" s="87" t="s">
        <v>470</v>
      </c>
      <c r="AF6" s="78">
        <v>664</v>
      </c>
      <c r="AG6" s="78">
        <v>324</v>
      </c>
      <c r="AH6" s="78">
        <v>20230</v>
      </c>
      <c r="AI6" s="78">
        <v>12010</v>
      </c>
      <c r="AJ6" s="78"/>
      <c r="AK6" s="78" t="s">
        <v>498</v>
      </c>
      <c r="AL6" s="78" t="s">
        <v>523</v>
      </c>
      <c r="AM6" s="84" t="str">
        <f>HYPERLINK("https://t.co/yW1s5MlEkl")</f>
        <v>https://t.co/yW1s5MlEkl</v>
      </c>
      <c r="AN6" s="78"/>
      <c r="AO6" s="80">
        <v>44470.311944444446</v>
      </c>
      <c r="AP6" s="84" t="str">
        <f>HYPERLINK("https://pbs.twimg.com/profile_banners/1443840264213311536/1633074659")</f>
        <v>https://pbs.twimg.com/profile_banners/1443840264213311536/1633074659</v>
      </c>
      <c r="AQ6" s="78" t="b">
        <v>1</v>
      </c>
      <c r="AR6" s="78" t="b">
        <v>0</v>
      </c>
      <c r="AS6" s="78" t="b">
        <v>1</v>
      </c>
      <c r="AT6" s="78"/>
      <c r="AU6" s="78">
        <v>34</v>
      </c>
      <c r="AV6" s="78"/>
      <c r="AW6" s="78" t="b">
        <v>0</v>
      </c>
      <c r="AX6" s="78" t="s">
        <v>547</v>
      </c>
      <c r="AY6" s="84" t="str">
        <f>HYPERLINK("https://twitter.com/this0499154500")</f>
        <v>https://twitter.com/this0499154500</v>
      </c>
      <c r="AZ6" s="78" t="s">
        <v>66</v>
      </c>
      <c r="BA6" s="78" t="str">
        <f>REPLACE(INDEX(GroupVertices[Group],MATCH(Vertices[[#This Row],[Vertex]],GroupVertices[Vertex],0)),1,1,"")</f>
        <v>1</v>
      </c>
      <c r="BB6" s="49">
        <v>8</v>
      </c>
      <c r="BC6" s="50">
        <v>3.9603960396039604</v>
      </c>
      <c r="BD6" s="49">
        <v>0</v>
      </c>
      <c r="BE6" s="50">
        <v>0</v>
      </c>
      <c r="BF6" s="49">
        <v>0</v>
      </c>
      <c r="BG6" s="50">
        <v>0</v>
      </c>
      <c r="BH6" s="49">
        <v>194</v>
      </c>
      <c r="BI6" s="50">
        <v>96.03960396039604</v>
      </c>
      <c r="BJ6" s="49">
        <v>202</v>
      </c>
      <c r="BK6" s="49" t="s">
        <v>8218</v>
      </c>
      <c r="BL6" s="49" t="s">
        <v>8218</v>
      </c>
      <c r="BM6" s="49" t="s">
        <v>318</v>
      </c>
      <c r="BN6" s="49" t="s">
        <v>8223</v>
      </c>
      <c r="BO6" s="49" t="s">
        <v>8144</v>
      </c>
      <c r="BP6" s="49" t="s">
        <v>8227</v>
      </c>
      <c r="BQ6" s="116" t="s">
        <v>8232</v>
      </c>
      <c r="BR6" s="116" t="s">
        <v>8236</v>
      </c>
      <c r="BS6" s="116" t="s">
        <v>8241</v>
      </c>
      <c r="BT6" s="116" t="s">
        <v>8244</v>
      </c>
      <c r="BU6" s="2"/>
      <c r="BV6" s="3"/>
      <c r="BW6" s="3"/>
      <c r="BX6" s="3"/>
      <c r="BY6" s="3"/>
    </row>
    <row r="7" spans="1:77" ht="15">
      <c r="A7" s="64" t="s">
        <v>220</v>
      </c>
      <c r="B7" s="65"/>
      <c r="C7" s="65" t="s">
        <v>64</v>
      </c>
      <c r="D7" s="66">
        <v>100</v>
      </c>
      <c r="E7" s="68"/>
      <c r="F7" s="102" t="str">
        <f>HYPERLINK("http://pbs.twimg.com/profile_images/734559685727113216/iQqkor2u_normal.jpg")</f>
        <v>http://pbs.twimg.com/profile_images/734559685727113216/iQqkor2u_normal.jpg</v>
      </c>
      <c r="G7" s="65"/>
      <c r="H7" s="69" t="s">
        <v>220</v>
      </c>
      <c r="I7" s="70"/>
      <c r="J7" s="70" t="s">
        <v>159</v>
      </c>
      <c r="K7" s="69" t="s">
        <v>551</v>
      </c>
      <c r="L7" s="73">
        <v>1</v>
      </c>
      <c r="M7" s="74">
        <v>4588.185546875</v>
      </c>
      <c r="N7" s="74">
        <v>5614.3828125</v>
      </c>
      <c r="O7" s="75"/>
      <c r="P7" s="76"/>
      <c r="Q7" s="76"/>
      <c r="R7" s="88"/>
      <c r="S7" s="49">
        <v>1</v>
      </c>
      <c r="T7" s="49">
        <v>0</v>
      </c>
      <c r="U7" s="50">
        <v>0</v>
      </c>
      <c r="V7" s="50">
        <v>0.410443</v>
      </c>
      <c r="W7" s="50">
        <v>0.115808</v>
      </c>
      <c r="X7" s="50">
        <v>0.031189</v>
      </c>
      <c r="Y7" s="50">
        <v>0</v>
      </c>
      <c r="Z7" s="50">
        <v>0</v>
      </c>
      <c r="AA7" s="71">
        <v>7</v>
      </c>
      <c r="AB7" s="71"/>
      <c r="AC7" s="72"/>
      <c r="AD7" s="78" t="s">
        <v>444</v>
      </c>
      <c r="AE7" s="87" t="s">
        <v>471</v>
      </c>
      <c r="AF7" s="78">
        <v>60</v>
      </c>
      <c r="AG7" s="78">
        <v>1700</v>
      </c>
      <c r="AH7" s="78">
        <v>162795</v>
      </c>
      <c r="AI7" s="78">
        <v>8638</v>
      </c>
      <c r="AJ7" s="78"/>
      <c r="AK7" s="84" t="str">
        <f>HYPERLINK("https://t.co/8VobcByIKt")</f>
        <v>https://t.co/8VobcByIKt</v>
      </c>
      <c r="AL7" s="78" t="s">
        <v>524</v>
      </c>
      <c r="AM7" s="84" t="str">
        <f>HYPERLINK("https://t.co/8VobcByIKt")</f>
        <v>https://t.co/8VobcByIKt</v>
      </c>
      <c r="AN7" s="78"/>
      <c r="AO7" s="80">
        <v>42436.12736111111</v>
      </c>
      <c r="AP7" s="84" t="str">
        <f>HYPERLINK("https://pbs.twimg.com/profile_banners/706676594991968256/1457320028")</f>
        <v>https://pbs.twimg.com/profile_banners/706676594991968256/1457320028</v>
      </c>
      <c r="AQ7" s="78" t="b">
        <v>0</v>
      </c>
      <c r="AR7" s="78" t="b">
        <v>0</v>
      </c>
      <c r="AS7" s="78" t="b">
        <v>0</v>
      </c>
      <c r="AT7" s="78"/>
      <c r="AU7" s="78">
        <v>626</v>
      </c>
      <c r="AV7" s="84" t="str">
        <f>HYPERLINK("http://abs.twimg.com/images/themes/theme1/bg.png")</f>
        <v>http://abs.twimg.com/images/themes/theme1/bg.png</v>
      </c>
      <c r="AW7" s="78" t="b">
        <v>0</v>
      </c>
      <c r="AX7" s="78" t="s">
        <v>547</v>
      </c>
      <c r="AY7" s="84" t="str">
        <f>HYPERLINK("https://twitter.com/lightifyco1")</f>
        <v>https://twitter.com/lightifyco1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HYPERLINK("http://pbs.twimg.com/profile_images/879724270674300929/6uaXylZa_normal.jpg")</f>
        <v>http://pbs.twimg.com/profile_images/879724270674300929/6uaXylZa_normal.jpg</v>
      </c>
      <c r="G8" s="65"/>
      <c r="H8" s="69" t="s">
        <v>221</v>
      </c>
      <c r="I8" s="70"/>
      <c r="J8" s="70" t="s">
        <v>159</v>
      </c>
      <c r="K8" s="69" t="s">
        <v>552</v>
      </c>
      <c r="L8" s="73">
        <v>1</v>
      </c>
      <c r="M8" s="74">
        <v>2748.32568359375</v>
      </c>
      <c r="N8" s="74">
        <v>7197.865234375</v>
      </c>
      <c r="O8" s="75"/>
      <c r="P8" s="76"/>
      <c r="Q8" s="76"/>
      <c r="R8" s="88"/>
      <c r="S8" s="49">
        <v>1</v>
      </c>
      <c r="T8" s="49">
        <v>0</v>
      </c>
      <c r="U8" s="50">
        <v>0</v>
      </c>
      <c r="V8" s="50">
        <v>0.410443</v>
      </c>
      <c r="W8" s="50">
        <v>0.115808</v>
      </c>
      <c r="X8" s="50">
        <v>0.031189</v>
      </c>
      <c r="Y8" s="50">
        <v>0</v>
      </c>
      <c r="Z8" s="50">
        <v>0</v>
      </c>
      <c r="AA8" s="71">
        <v>8</v>
      </c>
      <c r="AB8" s="71"/>
      <c r="AC8" s="72"/>
      <c r="AD8" s="78" t="s">
        <v>445</v>
      </c>
      <c r="AE8" s="87" t="s">
        <v>472</v>
      </c>
      <c r="AF8" s="78">
        <v>276</v>
      </c>
      <c r="AG8" s="78">
        <v>2129</v>
      </c>
      <c r="AH8" s="78">
        <v>7739</v>
      </c>
      <c r="AI8" s="78">
        <v>18</v>
      </c>
      <c r="AJ8" s="78">
        <v>-14400</v>
      </c>
      <c r="AK8" s="78" t="s">
        <v>499</v>
      </c>
      <c r="AL8" s="78" t="s">
        <v>525</v>
      </c>
      <c r="AM8" s="84" t="str">
        <f>HYPERLINK("http://t.co/JmkGpiAbKW")</f>
        <v>http://t.co/JmkGpiAbKW</v>
      </c>
      <c r="AN8" s="78" t="s">
        <v>546</v>
      </c>
      <c r="AO8" s="80">
        <v>39520.0940162037</v>
      </c>
      <c r="AP8" s="84" t="str">
        <f>HYPERLINK("https://pbs.twimg.com/profile_banners/14136842/1498577479")</f>
        <v>https://pbs.twimg.com/profile_banners/14136842/1498577479</v>
      </c>
      <c r="AQ8" s="78" t="b">
        <v>0</v>
      </c>
      <c r="AR8" s="78" t="b">
        <v>0</v>
      </c>
      <c r="AS8" s="78" t="b">
        <v>0</v>
      </c>
      <c r="AT8" s="78" t="s">
        <v>411</v>
      </c>
      <c r="AU8" s="78">
        <v>179</v>
      </c>
      <c r="AV8" s="84" t="str">
        <f>HYPERLINK("http://pbs.twimg.com/profile_background_images/121581798/bg.jpg")</f>
        <v>http://pbs.twimg.com/profile_background_images/121581798/bg.jpg</v>
      </c>
      <c r="AW8" s="78" t="b">
        <v>0</v>
      </c>
      <c r="AX8" s="78" t="s">
        <v>547</v>
      </c>
      <c r="AY8" s="84" t="str">
        <f>HYPERLINK("https://twitter.com/lig")</f>
        <v>https://twitter.com/lig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HYPERLINK("http://pbs.twimg.com/profile_images/1299732373198852102/2I-n0zDt_normal.jpg")</f>
        <v>http://pbs.twimg.com/profile_images/1299732373198852102/2I-n0zDt_normal.jpg</v>
      </c>
      <c r="G9" s="65"/>
      <c r="H9" s="69" t="s">
        <v>222</v>
      </c>
      <c r="I9" s="70"/>
      <c r="J9" s="70" t="s">
        <v>159</v>
      </c>
      <c r="K9" s="69" t="s">
        <v>553</v>
      </c>
      <c r="L9" s="73">
        <v>1</v>
      </c>
      <c r="M9" s="74">
        <v>4078.170654296875</v>
      </c>
      <c r="N9" s="74">
        <v>8245.7880859375</v>
      </c>
      <c r="O9" s="75"/>
      <c r="P9" s="76"/>
      <c r="Q9" s="76"/>
      <c r="R9" s="88"/>
      <c r="S9" s="49">
        <v>1</v>
      </c>
      <c r="T9" s="49">
        <v>0</v>
      </c>
      <c r="U9" s="50">
        <v>0</v>
      </c>
      <c r="V9" s="50">
        <v>0.410443</v>
      </c>
      <c r="W9" s="50">
        <v>0.115808</v>
      </c>
      <c r="X9" s="50">
        <v>0.031189</v>
      </c>
      <c r="Y9" s="50">
        <v>0</v>
      </c>
      <c r="Z9" s="50">
        <v>0</v>
      </c>
      <c r="AA9" s="71">
        <v>9</v>
      </c>
      <c r="AB9" s="71"/>
      <c r="AC9" s="72"/>
      <c r="AD9" s="78" t="s">
        <v>446</v>
      </c>
      <c r="AE9" s="87" t="s">
        <v>473</v>
      </c>
      <c r="AF9" s="78">
        <v>531</v>
      </c>
      <c r="AG9" s="78">
        <v>60</v>
      </c>
      <c r="AH9" s="78">
        <v>678</v>
      </c>
      <c r="AI9" s="78">
        <v>1985</v>
      </c>
      <c r="AJ9" s="78"/>
      <c r="AK9" s="78"/>
      <c r="AL9" s="78"/>
      <c r="AM9" s="78"/>
      <c r="AN9" s="78"/>
      <c r="AO9" s="80">
        <v>43112.63346064815</v>
      </c>
      <c r="AP9" s="84" t="str">
        <f>HYPERLINK("https://pbs.twimg.com/profile_banners/951834197966114816/1515771508")</f>
        <v>https://pbs.twimg.com/profile_banners/951834197966114816/1515771508</v>
      </c>
      <c r="AQ9" s="78" t="b">
        <v>1</v>
      </c>
      <c r="AR9" s="78" t="b">
        <v>0</v>
      </c>
      <c r="AS9" s="78" t="b">
        <v>0</v>
      </c>
      <c r="AT9" s="78"/>
      <c r="AU9" s="78">
        <v>0</v>
      </c>
      <c r="AV9" s="78"/>
      <c r="AW9" s="78" t="b">
        <v>0</v>
      </c>
      <c r="AX9" s="78" t="s">
        <v>547</v>
      </c>
      <c r="AY9" s="84" t="str">
        <f>HYPERLINK("https://twitter.com/nico_1199_")</f>
        <v>https://twitter.com/nico_1199_</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HYPERLINK("http://pbs.twimg.com/profile_images/1446068226413170689/hkGtfdVz_normal.jpg")</f>
        <v>http://pbs.twimg.com/profile_images/1446068226413170689/hkGtfdVz_normal.jpg</v>
      </c>
      <c r="G10" s="65"/>
      <c r="H10" s="69" t="s">
        <v>223</v>
      </c>
      <c r="I10" s="70"/>
      <c r="J10" s="70" t="s">
        <v>159</v>
      </c>
      <c r="K10" s="69" t="s">
        <v>554</v>
      </c>
      <c r="L10" s="73">
        <v>1</v>
      </c>
      <c r="M10" s="74">
        <v>1087.7349853515625</v>
      </c>
      <c r="N10" s="74">
        <v>8777.060546875</v>
      </c>
      <c r="O10" s="75"/>
      <c r="P10" s="76"/>
      <c r="Q10" s="76"/>
      <c r="R10" s="88"/>
      <c r="S10" s="49">
        <v>1</v>
      </c>
      <c r="T10" s="49">
        <v>0</v>
      </c>
      <c r="U10" s="50">
        <v>0</v>
      </c>
      <c r="V10" s="50">
        <v>0.410443</v>
      </c>
      <c r="W10" s="50">
        <v>0.115808</v>
      </c>
      <c r="X10" s="50">
        <v>0.031189</v>
      </c>
      <c r="Y10" s="50">
        <v>0</v>
      </c>
      <c r="Z10" s="50">
        <v>0</v>
      </c>
      <c r="AA10" s="71">
        <v>10</v>
      </c>
      <c r="AB10" s="71"/>
      <c r="AC10" s="72"/>
      <c r="AD10" s="78" t="s">
        <v>447</v>
      </c>
      <c r="AE10" s="87" t="s">
        <v>474</v>
      </c>
      <c r="AF10" s="78">
        <v>0</v>
      </c>
      <c r="AG10" s="78">
        <v>3292</v>
      </c>
      <c r="AH10" s="78">
        <v>264304</v>
      </c>
      <c r="AI10" s="78">
        <v>6</v>
      </c>
      <c r="AJ10" s="78"/>
      <c r="AK10" s="78" t="s">
        <v>500</v>
      </c>
      <c r="AL10" s="78"/>
      <c r="AM10" s="84" t="str">
        <f>HYPERLINK("https://t.co/S4Um5c9UbI")</f>
        <v>https://t.co/S4Um5c9UbI</v>
      </c>
      <c r="AN10" s="78"/>
      <c r="AO10" s="80">
        <v>44476.3497337963</v>
      </c>
      <c r="AP10" s="84" t="str">
        <f>HYPERLINK("https://pbs.twimg.com/profile_banners/1446028129059938307/1633948755")</f>
        <v>https://pbs.twimg.com/profile_banners/1446028129059938307/1633948755</v>
      </c>
      <c r="AQ10" s="78" t="b">
        <v>1</v>
      </c>
      <c r="AR10" s="78" t="b">
        <v>0</v>
      </c>
      <c r="AS10" s="78" t="b">
        <v>0</v>
      </c>
      <c r="AT10" s="78"/>
      <c r="AU10" s="78">
        <v>41</v>
      </c>
      <c r="AV10" s="78"/>
      <c r="AW10" s="78" t="b">
        <v>0</v>
      </c>
      <c r="AX10" s="78" t="s">
        <v>547</v>
      </c>
      <c r="AY10" s="84" t="str">
        <f>HYPERLINK("https://twitter.com/gosquad22")</f>
        <v>https://twitter.com/gosquad22</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HYPERLINK("http://pbs.twimg.com/profile_images/1441726312712867844/BYsvPH26_normal.jpg")</f>
        <v>http://pbs.twimg.com/profile_images/1441726312712867844/BYsvPH26_normal.jpg</v>
      </c>
      <c r="G11" s="65"/>
      <c r="H11" s="69" t="s">
        <v>224</v>
      </c>
      <c r="I11" s="70"/>
      <c r="J11" s="70" t="s">
        <v>159</v>
      </c>
      <c r="K11" s="69" t="s">
        <v>555</v>
      </c>
      <c r="L11" s="73">
        <v>1</v>
      </c>
      <c r="M11" s="74">
        <v>570.8021240234375</v>
      </c>
      <c r="N11" s="74">
        <v>2001.6661376953125</v>
      </c>
      <c r="O11" s="75"/>
      <c r="P11" s="76"/>
      <c r="Q11" s="76"/>
      <c r="R11" s="88"/>
      <c r="S11" s="49">
        <v>1</v>
      </c>
      <c r="T11" s="49">
        <v>0</v>
      </c>
      <c r="U11" s="50">
        <v>0</v>
      </c>
      <c r="V11" s="50">
        <v>0.410443</v>
      </c>
      <c r="W11" s="50">
        <v>0.115808</v>
      </c>
      <c r="X11" s="50">
        <v>0.031189</v>
      </c>
      <c r="Y11" s="50">
        <v>0</v>
      </c>
      <c r="Z11" s="50">
        <v>0</v>
      </c>
      <c r="AA11" s="71">
        <v>11</v>
      </c>
      <c r="AB11" s="71"/>
      <c r="AC11" s="72"/>
      <c r="AD11" s="78" t="s">
        <v>448</v>
      </c>
      <c r="AE11" s="87" t="s">
        <v>475</v>
      </c>
      <c r="AF11" s="78">
        <v>1074</v>
      </c>
      <c r="AG11" s="78">
        <v>1223</v>
      </c>
      <c r="AH11" s="78">
        <v>14248</v>
      </c>
      <c r="AI11" s="78">
        <v>2827</v>
      </c>
      <c r="AJ11" s="78"/>
      <c r="AK11" s="78" t="s">
        <v>501</v>
      </c>
      <c r="AL11" s="78"/>
      <c r="AM11" s="84" t="str">
        <f>HYPERLINK("https://t.co/elLAwpQspQ")</f>
        <v>https://t.co/elLAwpQspQ</v>
      </c>
      <c r="AN11" s="78"/>
      <c r="AO11" s="80">
        <v>40803.28398148148</v>
      </c>
      <c r="AP11" s="84" t="str">
        <f>HYPERLINK("https://pbs.twimg.com/profile_banners/374936892/1620670586")</f>
        <v>https://pbs.twimg.com/profile_banners/374936892/1620670586</v>
      </c>
      <c r="AQ11" s="78" t="b">
        <v>0</v>
      </c>
      <c r="AR11" s="78" t="b">
        <v>0</v>
      </c>
      <c r="AS11" s="78" t="b">
        <v>1</v>
      </c>
      <c r="AT11" s="78"/>
      <c r="AU11" s="78">
        <v>4</v>
      </c>
      <c r="AV11" s="84" t="str">
        <f>HYPERLINK("http://abs.twimg.com/images/themes/theme4/bg.gif")</f>
        <v>http://abs.twimg.com/images/themes/theme4/bg.gif</v>
      </c>
      <c r="AW11" s="78" t="b">
        <v>0</v>
      </c>
      <c r="AX11" s="78" t="s">
        <v>547</v>
      </c>
      <c r="AY11" s="84" t="str">
        <f>HYPERLINK("https://twitter.com/dapilan")</f>
        <v>https://twitter.com/dapilan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HYPERLINK("http://pbs.twimg.com/profile_images/1441872576347721732/UNA_r5qc_normal.jpg")</f>
        <v>http://pbs.twimg.com/profile_images/1441872576347721732/UNA_r5qc_normal.jpg</v>
      </c>
      <c r="G12" s="65"/>
      <c r="H12" s="69" t="s">
        <v>225</v>
      </c>
      <c r="I12" s="70"/>
      <c r="J12" s="70" t="s">
        <v>159</v>
      </c>
      <c r="K12" s="69" t="s">
        <v>556</v>
      </c>
      <c r="L12" s="73">
        <v>1</v>
      </c>
      <c r="M12" s="74">
        <v>2665.0791015625</v>
      </c>
      <c r="N12" s="74">
        <v>349.47161865234375</v>
      </c>
      <c r="O12" s="75"/>
      <c r="P12" s="76"/>
      <c r="Q12" s="76"/>
      <c r="R12" s="88"/>
      <c r="S12" s="49">
        <v>1</v>
      </c>
      <c r="T12" s="49">
        <v>0</v>
      </c>
      <c r="U12" s="50">
        <v>0</v>
      </c>
      <c r="V12" s="50">
        <v>0.410443</v>
      </c>
      <c r="W12" s="50">
        <v>0.115808</v>
      </c>
      <c r="X12" s="50">
        <v>0.031189</v>
      </c>
      <c r="Y12" s="50">
        <v>0</v>
      </c>
      <c r="Z12" s="50">
        <v>0</v>
      </c>
      <c r="AA12" s="71">
        <v>12</v>
      </c>
      <c r="AB12" s="71"/>
      <c r="AC12" s="72"/>
      <c r="AD12" s="78" t="s">
        <v>449</v>
      </c>
      <c r="AE12" s="87" t="s">
        <v>476</v>
      </c>
      <c r="AF12" s="78">
        <v>192</v>
      </c>
      <c r="AG12" s="78">
        <v>213</v>
      </c>
      <c r="AH12" s="78">
        <v>25358</v>
      </c>
      <c r="AI12" s="78">
        <v>3340</v>
      </c>
      <c r="AJ12" s="78"/>
      <c r="AK12" s="78" t="s">
        <v>502</v>
      </c>
      <c r="AL12" s="78" t="s">
        <v>526</v>
      </c>
      <c r="AM12" s="84" t="str">
        <f>HYPERLINK("https://tonycapo.net")</f>
        <v>https://tonycapo.net</v>
      </c>
      <c r="AN12" s="78"/>
      <c r="AO12" s="80">
        <v>43845.93444444444</v>
      </c>
      <c r="AP12" s="84" t="str">
        <f>HYPERLINK("https://pbs.twimg.com/profile_banners/1217573549205966849/1634918521")</f>
        <v>https://pbs.twimg.com/profile_banners/1217573549205966849/1634918521</v>
      </c>
      <c r="AQ12" s="78" t="b">
        <v>1</v>
      </c>
      <c r="AR12" s="78" t="b">
        <v>0</v>
      </c>
      <c r="AS12" s="78" t="b">
        <v>0</v>
      </c>
      <c r="AT12" s="78"/>
      <c r="AU12" s="78">
        <v>8</v>
      </c>
      <c r="AV12" s="78"/>
      <c r="AW12" s="78" t="b">
        <v>0</v>
      </c>
      <c r="AX12" s="78" t="s">
        <v>547</v>
      </c>
      <c r="AY12" s="84" t="str">
        <f>HYPERLINK("https://twitter.com/_tonycapo")</f>
        <v>https://twitter.com/_tonycapo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HYPERLINK("http://pbs.twimg.com/profile_images/1451264182146453505/OCClcs0P_normal.jpg")</f>
        <v>http://pbs.twimg.com/profile_images/1451264182146453505/OCClcs0P_normal.jpg</v>
      </c>
      <c r="G13" s="65"/>
      <c r="H13" s="69" t="s">
        <v>226</v>
      </c>
      <c r="I13" s="70"/>
      <c r="J13" s="70" t="s">
        <v>159</v>
      </c>
      <c r="K13" s="69" t="s">
        <v>557</v>
      </c>
      <c r="L13" s="73">
        <v>1</v>
      </c>
      <c r="M13" s="74">
        <v>246.20944213867188</v>
      </c>
      <c r="N13" s="74">
        <v>4282.439453125</v>
      </c>
      <c r="O13" s="75"/>
      <c r="P13" s="76"/>
      <c r="Q13" s="76"/>
      <c r="R13" s="88"/>
      <c r="S13" s="49">
        <v>1</v>
      </c>
      <c r="T13" s="49">
        <v>0</v>
      </c>
      <c r="U13" s="50">
        <v>0</v>
      </c>
      <c r="V13" s="50">
        <v>0.410443</v>
      </c>
      <c r="W13" s="50">
        <v>0.115808</v>
      </c>
      <c r="X13" s="50">
        <v>0.031189</v>
      </c>
      <c r="Y13" s="50">
        <v>0</v>
      </c>
      <c r="Z13" s="50">
        <v>0</v>
      </c>
      <c r="AA13" s="71">
        <v>13</v>
      </c>
      <c r="AB13" s="71"/>
      <c r="AC13" s="72"/>
      <c r="AD13" s="78" t="s">
        <v>450</v>
      </c>
      <c r="AE13" s="87" t="s">
        <v>477</v>
      </c>
      <c r="AF13" s="78">
        <v>19587</v>
      </c>
      <c r="AG13" s="78">
        <v>27088</v>
      </c>
      <c r="AH13" s="78">
        <v>465103</v>
      </c>
      <c r="AI13" s="78">
        <v>20097</v>
      </c>
      <c r="AJ13" s="78"/>
      <c r="AK13" s="78" t="s">
        <v>503</v>
      </c>
      <c r="AL13" s="78" t="s">
        <v>527</v>
      </c>
      <c r="AM13" s="84" t="str">
        <f>HYPERLINK("https://t.co/TR8h3OS0td")</f>
        <v>https://t.co/TR8h3OS0td</v>
      </c>
      <c r="AN13" s="78"/>
      <c r="AO13" s="80">
        <v>39876.83126157407</v>
      </c>
      <c r="AP13" s="84" t="str">
        <f>HYPERLINK("https://pbs.twimg.com/profile_banners/22824243/1579529408")</f>
        <v>https://pbs.twimg.com/profile_banners/22824243/1579529408</v>
      </c>
      <c r="AQ13" s="78" t="b">
        <v>0</v>
      </c>
      <c r="AR13" s="78" t="b">
        <v>0</v>
      </c>
      <c r="AS13" s="78" t="b">
        <v>0</v>
      </c>
      <c r="AT13" s="78"/>
      <c r="AU13" s="78">
        <v>7041</v>
      </c>
      <c r="AV13" s="84" t="str">
        <f>HYPERLINK("http://abs.twimg.com/images/themes/theme15/bg.png")</f>
        <v>http://abs.twimg.com/images/themes/theme15/bg.png</v>
      </c>
      <c r="AW13" s="78" t="b">
        <v>0</v>
      </c>
      <c r="AX13" s="78" t="s">
        <v>547</v>
      </c>
      <c r="AY13" s="84" t="str">
        <f>HYPERLINK("https://twitter.com/trippbraden")</f>
        <v>https://twitter.com/trippbraden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HYPERLINK("http://pbs.twimg.com/profile_images/1331324555248472066/ehyxsxeB_normal.jpg")</f>
        <v>http://pbs.twimg.com/profile_images/1331324555248472066/ehyxsxeB_normal.jpg</v>
      </c>
      <c r="G14" s="65"/>
      <c r="H14" s="69" t="s">
        <v>227</v>
      </c>
      <c r="I14" s="70"/>
      <c r="J14" s="70" t="s">
        <v>159</v>
      </c>
      <c r="K14" s="69" t="s">
        <v>558</v>
      </c>
      <c r="L14" s="73">
        <v>1</v>
      </c>
      <c r="M14" s="74">
        <v>1482.492431640625</v>
      </c>
      <c r="N14" s="74">
        <v>425.69873046875</v>
      </c>
      <c r="O14" s="75"/>
      <c r="P14" s="76"/>
      <c r="Q14" s="76"/>
      <c r="R14" s="88"/>
      <c r="S14" s="49">
        <v>1</v>
      </c>
      <c r="T14" s="49">
        <v>0</v>
      </c>
      <c r="U14" s="50">
        <v>0</v>
      </c>
      <c r="V14" s="50">
        <v>0.410443</v>
      </c>
      <c r="W14" s="50">
        <v>0.115808</v>
      </c>
      <c r="X14" s="50">
        <v>0.031189</v>
      </c>
      <c r="Y14" s="50">
        <v>0</v>
      </c>
      <c r="Z14" s="50">
        <v>0</v>
      </c>
      <c r="AA14" s="71">
        <v>14</v>
      </c>
      <c r="AB14" s="71"/>
      <c r="AC14" s="72"/>
      <c r="AD14" s="78" t="s">
        <v>451</v>
      </c>
      <c r="AE14" s="87" t="s">
        <v>478</v>
      </c>
      <c r="AF14" s="78">
        <v>1</v>
      </c>
      <c r="AG14" s="78">
        <v>5713</v>
      </c>
      <c r="AH14" s="78">
        <v>541614</v>
      </c>
      <c r="AI14" s="78">
        <v>8</v>
      </c>
      <c r="AJ14" s="78"/>
      <c r="AK14" s="78" t="s">
        <v>504</v>
      </c>
      <c r="AL14" s="78" t="s">
        <v>528</v>
      </c>
      <c r="AM14" s="84" t="str">
        <f>HYPERLINK("https://t.co/LFIWK329L3")</f>
        <v>https://t.co/LFIWK329L3</v>
      </c>
      <c r="AN14" s="78"/>
      <c r="AO14" s="80">
        <v>44145.45868055556</v>
      </c>
      <c r="AP14" s="84" t="str">
        <f>HYPERLINK("https://pbs.twimg.com/profile_banners/1326117487654604801/1637016230")</f>
        <v>https://pbs.twimg.com/profile_banners/1326117487654604801/1637016230</v>
      </c>
      <c r="AQ14" s="78" t="b">
        <v>1</v>
      </c>
      <c r="AR14" s="78" t="b">
        <v>0</v>
      </c>
      <c r="AS14" s="78" t="b">
        <v>0</v>
      </c>
      <c r="AT14" s="78"/>
      <c r="AU14" s="78">
        <v>57</v>
      </c>
      <c r="AV14" s="78"/>
      <c r="AW14" s="78" t="b">
        <v>0</v>
      </c>
      <c r="AX14" s="78" t="s">
        <v>547</v>
      </c>
      <c r="AY14" s="84" t="str">
        <f>HYPERLINK("https://twitter.com/humanre41270855")</f>
        <v>https://twitter.com/humanre41270855</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HYPERLINK("http://pbs.twimg.com/profile_images/1414611860289114120/cwepntNd_normal.jpg")</f>
        <v>http://pbs.twimg.com/profile_images/1414611860289114120/cwepntNd_normal.jpg</v>
      </c>
      <c r="G15" s="65"/>
      <c r="H15" s="69" t="s">
        <v>228</v>
      </c>
      <c r="I15" s="70"/>
      <c r="J15" s="70" t="s">
        <v>159</v>
      </c>
      <c r="K15" s="69" t="s">
        <v>559</v>
      </c>
      <c r="L15" s="73">
        <v>1</v>
      </c>
      <c r="M15" s="74">
        <v>2480.883544921875</v>
      </c>
      <c r="N15" s="74">
        <v>9649.5283203125</v>
      </c>
      <c r="O15" s="75"/>
      <c r="P15" s="76"/>
      <c r="Q15" s="76"/>
      <c r="R15" s="88"/>
      <c r="S15" s="49">
        <v>1</v>
      </c>
      <c r="T15" s="49">
        <v>0</v>
      </c>
      <c r="U15" s="50">
        <v>0</v>
      </c>
      <c r="V15" s="50">
        <v>0.410443</v>
      </c>
      <c r="W15" s="50">
        <v>0.115808</v>
      </c>
      <c r="X15" s="50">
        <v>0.031189</v>
      </c>
      <c r="Y15" s="50">
        <v>0</v>
      </c>
      <c r="Z15" s="50">
        <v>0</v>
      </c>
      <c r="AA15" s="71">
        <v>15</v>
      </c>
      <c r="AB15" s="71"/>
      <c r="AC15" s="72"/>
      <c r="AD15" s="78" t="s">
        <v>452</v>
      </c>
      <c r="AE15" s="87" t="s">
        <v>479</v>
      </c>
      <c r="AF15" s="78">
        <v>7466</v>
      </c>
      <c r="AG15" s="78">
        <v>79924</v>
      </c>
      <c r="AH15" s="78">
        <v>131913</v>
      </c>
      <c r="AI15" s="78">
        <v>48379</v>
      </c>
      <c r="AJ15" s="78"/>
      <c r="AK15" s="78" t="s">
        <v>505</v>
      </c>
      <c r="AL15" s="78" t="s">
        <v>529</v>
      </c>
      <c r="AM15" s="84" t="str">
        <f>HYPERLINK("https://t.co/Baqgxb5SJv")</f>
        <v>https://t.co/Baqgxb5SJv</v>
      </c>
      <c r="AN15" s="78"/>
      <c r="AO15" s="80">
        <v>39334.76619212963</v>
      </c>
      <c r="AP15" s="84" t="str">
        <f>HYPERLINK("https://pbs.twimg.com/profile_banners/8769212/1650830969")</f>
        <v>https://pbs.twimg.com/profile_banners/8769212/1650830969</v>
      </c>
      <c r="AQ15" s="78" t="b">
        <v>0</v>
      </c>
      <c r="AR15" s="78" t="b">
        <v>0</v>
      </c>
      <c r="AS15" s="78" t="b">
        <v>1</v>
      </c>
      <c r="AT15" s="78"/>
      <c r="AU15" s="78">
        <v>5974</v>
      </c>
      <c r="AV15" s="84" t="str">
        <f>HYPERLINK("http://abs.twimg.com/images/themes/theme16/bg.gif")</f>
        <v>http://abs.twimg.com/images/themes/theme16/bg.gif</v>
      </c>
      <c r="AW15" s="78" t="b">
        <v>1</v>
      </c>
      <c r="AX15" s="78" t="s">
        <v>547</v>
      </c>
      <c r="AY15" s="84" t="str">
        <f>HYPERLINK("https://twitter.com/ambercadabra")</f>
        <v>https://twitter.com/ambercadabra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HYPERLINK("http://pbs.twimg.com/profile_images/1487756429276684289/Kqq9xAOb_normal.png")</f>
        <v>http://pbs.twimg.com/profile_images/1487756429276684289/Kqq9xAOb_normal.png</v>
      </c>
      <c r="G16" s="65"/>
      <c r="H16" s="69" t="s">
        <v>229</v>
      </c>
      <c r="I16" s="70"/>
      <c r="J16" s="70" t="s">
        <v>159</v>
      </c>
      <c r="K16" s="69" t="s">
        <v>560</v>
      </c>
      <c r="L16" s="73">
        <v>1</v>
      </c>
      <c r="M16" s="74">
        <v>4471.35107421875</v>
      </c>
      <c r="N16" s="74">
        <v>3096.051025390625</v>
      </c>
      <c r="O16" s="75"/>
      <c r="P16" s="76"/>
      <c r="Q16" s="76"/>
      <c r="R16" s="88"/>
      <c r="S16" s="49">
        <v>1</v>
      </c>
      <c r="T16" s="49">
        <v>0</v>
      </c>
      <c r="U16" s="50">
        <v>0</v>
      </c>
      <c r="V16" s="50">
        <v>0.410443</v>
      </c>
      <c r="W16" s="50">
        <v>0.115808</v>
      </c>
      <c r="X16" s="50">
        <v>0.031189</v>
      </c>
      <c r="Y16" s="50">
        <v>0</v>
      </c>
      <c r="Z16" s="50">
        <v>0</v>
      </c>
      <c r="AA16" s="71">
        <v>16</v>
      </c>
      <c r="AB16" s="71"/>
      <c r="AC16" s="72"/>
      <c r="AD16" s="78" t="s">
        <v>453</v>
      </c>
      <c r="AE16" s="87" t="s">
        <v>480</v>
      </c>
      <c r="AF16" s="78">
        <v>2005</v>
      </c>
      <c r="AG16" s="78">
        <v>950</v>
      </c>
      <c r="AH16" s="78">
        <v>17393</v>
      </c>
      <c r="AI16" s="78">
        <v>10079</v>
      </c>
      <c r="AJ16" s="78"/>
      <c r="AK16" s="78" t="s">
        <v>506</v>
      </c>
      <c r="AL16" s="78" t="s">
        <v>530</v>
      </c>
      <c r="AM16" s="84" t="str">
        <f>HYPERLINK("https://t.co/2GIy6jaa6f")</f>
        <v>https://t.co/2GIy6jaa6f</v>
      </c>
      <c r="AN16" s="78"/>
      <c r="AO16" s="80">
        <v>44286.527395833335</v>
      </c>
      <c r="AP16" s="84" t="str">
        <f>HYPERLINK("https://pbs.twimg.com/profile_banners/1377239026432888832/1643543749")</f>
        <v>https://pbs.twimg.com/profile_banners/1377239026432888832/1643543749</v>
      </c>
      <c r="AQ16" s="78" t="b">
        <v>1</v>
      </c>
      <c r="AR16" s="78" t="b">
        <v>0</v>
      </c>
      <c r="AS16" s="78" t="b">
        <v>0</v>
      </c>
      <c r="AT16" s="78"/>
      <c r="AU16" s="78">
        <v>18</v>
      </c>
      <c r="AV16" s="78"/>
      <c r="AW16" s="78" t="b">
        <v>0</v>
      </c>
      <c r="AX16" s="78" t="s">
        <v>547</v>
      </c>
      <c r="AY16" s="84" t="str">
        <f>HYPERLINK("https://twitter.com/hashtagmarketi7")</f>
        <v>https://twitter.com/hashtagmarketi7</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HYPERLINK("http://pbs.twimg.com/profile_images/1504294668904939526/XkVsSgQg_normal.jpg")</f>
        <v>http://pbs.twimg.com/profile_images/1504294668904939526/XkVsSgQg_normal.jpg</v>
      </c>
      <c r="G17" s="65"/>
      <c r="H17" s="69" t="s">
        <v>230</v>
      </c>
      <c r="I17" s="70"/>
      <c r="J17" s="70" t="s">
        <v>159</v>
      </c>
      <c r="K17" s="69" t="s">
        <v>561</v>
      </c>
      <c r="L17" s="73">
        <v>1</v>
      </c>
      <c r="M17" s="74">
        <v>3753.793701171875</v>
      </c>
      <c r="N17" s="74">
        <v>1116.0498046875</v>
      </c>
      <c r="O17" s="75"/>
      <c r="P17" s="76"/>
      <c r="Q17" s="76"/>
      <c r="R17" s="88"/>
      <c r="S17" s="49">
        <v>1</v>
      </c>
      <c r="T17" s="49">
        <v>0</v>
      </c>
      <c r="U17" s="50">
        <v>0</v>
      </c>
      <c r="V17" s="50">
        <v>0.410443</v>
      </c>
      <c r="W17" s="50">
        <v>0.115808</v>
      </c>
      <c r="X17" s="50">
        <v>0.031189</v>
      </c>
      <c r="Y17" s="50">
        <v>0</v>
      </c>
      <c r="Z17" s="50">
        <v>0</v>
      </c>
      <c r="AA17" s="71">
        <v>17</v>
      </c>
      <c r="AB17" s="71"/>
      <c r="AC17" s="72"/>
      <c r="AD17" s="78" t="s">
        <v>454</v>
      </c>
      <c r="AE17" s="87" t="s">
        <v>481</v>
      </c>
      <c r="AF17" s="78">
        <v>237</v>
      </c>
      <c r="AG17" s="78">
        <v>307</v>
      </c>
      <c r="AH17" s="78">
        <v>452</v>
      </c>
      <c r="AI17" s="78">
        <v>525</v>
      </c>
      <c r="AJ17" s="78"/>
      <c r="AK17" s="78" t="s">
        <v>507</v>
      </c>
      <c r="AL17" s="78" t="s">
        <v>531</v>
      </c>
      <c r="AM17" s="84" t="str">
        <f>HYPERLINK("https://bit.ly/3Fvjjur")</f>
        <v>https://bit.ly/3Fvjjur</v>
      </c>
      <c r="AN17" s="78"/>
      <c r="AO17" s="80">
        <v>44614.000451388885</v>
      </c>
      <c r="AP17" s="84" t="str">
        <f>HYPERLINK("https://pbs.twimg.com/profile_banners/1495911345216278528/1647025690")</f>
        <v>https://pbs.twimg.com/profile_banners/1495911345216278528/1647025690</v>
      </c>
      <c r="AQ17" s="78" t="b">
        <v>1</v>
      </c>
      <c r="AR17" s="78" t="b">
        <v>0</v>
      </c>
      <c r="AS17" s="78" t="b">
        <v>0</v>
      </c>
      <c r="AT17" s="78"/>
      <c r="AU17" s="78">
        <v>3</v>
      </c>
      <c r="AV17" s="78"/>
      <c r="AW17" s="78" t="b">
        <v>0</v>
      </c>
      <c r="AX17" s="78" t="s">
        <v>547</v>
      </c>
      <c r="AY17" s="84" t="str">
        <f>HYPERLINK("https://twitter.com/saraonsocial")</f>
        <v>https://twitter.com/saraonsocial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HYPERLINK("http://pbs.twimg.com/profile_images/1465022801681784837/5_JRCdX__normal.jpg")</f>
        <v>http://pbs.twimg.com/profile_images/1465022801681784837/5_JRCdX__normal.jpg</v>
      </c>
      <c r="G18" s="65"/>
      <c r="H18" s="69" t="s">
        <v>231</v>
      </c>
      <c r="I18" s="70"/>
      <c r="J18" s="70" t="s">
        <v>159</v>
      </c>
      <c r="K18" s="69" t="s">
        <v>562</v>
      </c>
      <c r="L18" s="73">
        <v>1</v>
      </c>
      <c r="M18" s="74">
        <v>321.53875732421875</v>
      </c>
      <c r="N18" s="74">
        <v>6740.552734375</v>
      </c>
      <c r="O18" s="75"/>
      <c r="P18" s="76"/>
      <c r="Q18" s="76"/>
      <c r="R18" s="88"/>
      <c r="S18" s="49">
        <v>1</v>
      </c>
      <c r="T18" s="49">
        <v>0</v>
      </c>
      <c r="U18" s="50">
        <v>0</v>
      </c>
      <c r="V18" s="50">
        <v>0.410443</v>
      </c>
      <c r="W18" s="50">
        <v>0.115808</v>
      </c>
      <c r="X18" s="50">
        <v>0.031189</v>
      </c>
      <c r="Y18" s="50">
        <v>0</v>
      </c>
      <c r="Z18" s="50">
        <v>0</v>
      </c>
      <c r="AA18" s="71">
        <v>18</v>
      </c>
      <c r="AB18" s="71"/>
      <c r="AC18" s="72"/>
      <c r="AD18" s="78" t="s">
        <v>455</v>
      </c>
      <c r="AE18" s="87" t="s">
        <v>482</v>
      </c>
      <c r="AF18" s="78">
        <v>15</v>
      </c>
      <c r="AG18" s="78">
        <v>8</v>
      </c>
      <c r="AH18" s="78">
        <v>236</v>
      </c>
      <c r="AI18" s="78">
        <v>135</v>
      </c>
      <c r="AJ18" s="78"/>
      <c r="AK18" s="78" t="s">
        <v>508</v>
      </c>
      <c r="AL18" s="78" t="s">
        <v>532</v>
      </c>
      <c r="AM18" s="78"/>
      <c r="AN18" s="78"/>
      <c r="AO18" s="80">
        <v>44528.74508101852</v>
      </c>
      <c r="AP18" s="84"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547</v>
      </c>
      <c r="AY18" s="84" t="str">
        <f>HYPERLINK("https://twitter.com/13thingsa")</f>
        <v>https://twitter.com/13thingsa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HYPERLINK("http://pbs.twimg.com/profile_images/1072458281174659073/hOF3yEhz_normal.jpg")</f>
        <v>http://pbs.twimg.com/profile_images/1072458281174659073/hOF3yEhz_normal.jpg</v>
      </c>
      <c r="G19" s="65"/>
      <c r="H19" s="69" t="s">
        <v>218</v>
      </c>
      <c r="I19" s="70"/>
      <c r="J19" s="70" t="s">
        <v>75</v>
      </c>
      <c r="K19" s="69" t="s">
        <v>563</v>
      </c>
      <c r="L19" s="73">
        <v>7388.995789473684</v>
      </c>
      <c r="M19" s="74">
        <v>7293.5849609375</v>
      </c>
      <c r="N19" s="74">
        <v>6306.91943359375</v>
      </c>
      <c r="O19" s="75"/>
      <c r="P19" s="76"/>
      <c r="Q19" s="76"/>
      <c r="R19" s="88"/>
      <c r="S19" s="49">
        <v>2</v>
      </c>
      <c r="T19" s="49">
        <v>12</v>
      </c>
      <c r="U19" s="50">
        <v>351</v>
      </c>
      <c r="V19" s="50">
        <v>0.625926</v>
      </c>
      <c r="W19" s="50">
        <v>0.48151</v>
      </c>
      <c r="X19" s="50">
        <v>0.075633</v>
      </c>
      <c r="Y19" s="50">
        <v>0.022727272727272728</v>
      </c>
      <c r="Z19" s="50">
        <v>0</v>
      </c>
      <c r="AA19" s="71">
        <v>19</v>
      </c>
      <c r="AB19" s="71"/>
      <c r="AC19" s="72"/>
      <c r="AD19" s="78" t="s">
        <v>456</v>
      </c>
      <c r="AE19" s="87" t="s">
        <v>483</v>
      </c>
      <c r="AF19" s="78">
        <v>18644</v>
      </c>
      <c r="AG19" s="78">
        <v>16314</v>
      </c>
      <c r="AH19" s="78">
        <v>115239</v>
      </c>
      <c r="AI19" s="78">
        <v>180227</v>
      </c>
      <c r="AJ19" s="78"/>
      <c r="AK19" s="78" t="s">
        <v>509</v>
      </c>
      <c r="AL19" s="78" t="s">
        <v>533</v>
      </c>
      <c r="AM19" s="84" t="str">
        <f>HYPERLINK("http://www.CreativeSage.com")</f>
        <v>http://www.CreativeSage.com</v>
      </c>
      <c r="AN19" s="78"/>
      <c r="AO19" s="80">
        <v>39203.2818287037</v>
      </c>
      <c r="AP19" s="84" t="str">
        <f>HYPERLINK("https://pbs.twimg.com/profile_banners/5676952/1398906279")</f>
        <v>https://pbs.twimg.com/profile_banners/5676952/1398906279</v>
      </c>
      <c r="AQ19" s="78" t="b">
        <v>0</v>
      </c>
      <c r="AR19" s="78" t="b">
        <v>0</v>
      </c>
      <c r="AS19" s="78" t="b">
        <v>1</v>
      </c>
      <c r="AT19" s="78"/>
      <c r="AU19" s="78">
        <v>2071</v>
      </c>
      <c r="AV19" s="84" t="str">
        <f>HYPERLINK("http://abs.twimg.com/images/themes/theme1/bg.png")</f>
        <v>http://abs.twimg.com/images/themes/theme1/bg.png</v>
      </c>
      <c r="AW19" s="78" t="b">
        <v>0</v>
      </c>
      <c r="AX19" s="78" t="s">
        <v>547</v>
      </c>
      <c r="AY19" s="84" t="str">
        <f>HYPERLINK("https://twitter.com/creativesage")</f>
        <v>https://twitter.com/creativesage</v>
      </c>
      <c r="AZ19" s="78" t="s">
        <v>66</v>
      </c>
      <c r="BA19" s="78" t="str">
        <f>REPLACE(INDEX(GroupVertices[Group],MATCH(Vertices[[#This Row],[Vertex]],GroupVertices[Vertex],0)),1,1,"")</f>
        <v>2</v>
      </c>
      <c r="BB19" s="49">
        <v>0</v>
      </c>
      <c r="BC19" s="50">
        <v>0</v>
      </c>
      <c r="BD19" s="49">
        <v>0</v>
      </c>
      <c r="BE19" s="50">
        <v>0</v>
      </c>
      <c r="BF19" s="49">
        <v>0</v>
      </c>
      <c r="BG19" s="50">
        <v>0</v>
      </c>
      <c r="BH19" s="49">
        <v>442</v>
      </c>
      <c r="BI19" s="50">
        <v>100</v>
      </c>
      <c r="BJ19" s="49">
        <v>442</v>
      </c>
      <c r="BK19" s="49" t="s">
        <v>8219</v>
      </c>
      <c r="BL19" s="49" t="s">
        <v>8219</v>
      </c>
      <c r="BM19" s="49" t="s">
        <v>319</v>
      </c>
      <c r="BN19" s="49" t="s">
        <v>8224</v>
      </c>
      <c r="BO19" s="49" t="s">
        <v>8145</v>
      </c>
      <c r="BP19" s="49" t="s">
        <v>8228</v>
      </c>
      <c r="BQ19" s="116" t="s">
        <v>8233</v>
      </c>
      <c r="BR19" s="116" t="s">
        <v>8237</v>
      </c>
      <c r="BS19" s="116" t="s">
        <v>8192</v>
      </c>
      <c r="BT19" s="116" t="s">
        <v>8245</v>
      </c>
      <c r="BU19" s="2"/>
      <c r="BV19" s="3"/>
      <c r="BW19" s="3"/>
      <c r="BX19" s="3"/>
      <c r="BY19" s="3"/>
    </row>
    <row r="20" spans="1:77" ht="15">
      <c r="A20" s="64" t="s">
        <v>232</v>
      </c>
      <c r="B20" s="65"/>
      <c r="C20" s="65" t="s">
        <v>64</v>
      </c>
      <c r="D20" s="66">
        <v>100</v>
      </c>
      <c r="E20" s="68"/>
      <c r="F20" s="102" t="str">
        <f>HYPERLINK("http://pbs.twimg.com/profile_images/706283719649177600/9RWC6Frg_normal.jpg")</f>
        <v>http://pbs.twimg.com/profile_images/706283719649177600/9RWC6Frg_normal.jpg</v>
      </c>
      <c r="G20" s="65"/>
      <c r="H20" s="69" t="s">
        <v>232</v>
      </c>
      <c r="I20" s="70"/>
      <c r="J20" s="70" t="s">
        <v>159</v>
      </c>
      <c r="K20" s="69" t="s">
        <v>564</v>
      </c>
      <c r="L20" s="73">
        <v>1</v>
      </c>
      <c r="M20" s="74">
        <v>8325.8828125</v>
      </c>
      <c r="N20" s="74">
        <v>9625.2939453125</v>
      </c>
      <c r="O20" s="75"/>
      <c r="P20" s="76"/>
      <c r="Q20" s="76"/>
      <c r="R20" s="88"/>
      <c r="S20" s="49">
        <v>2</v>
      </c>
      <c r="T20" s="49">
        <v>0</v>
      </c>
      <c r="U20" s="50">
        <v>0</v>
      </c>
      <c r="V20" s="50">
        <v>0.481481</v>
      </c>
      <c r="W20" s="50">
        <v>0.207763</v>
      </c>
      <c r="X20" s="50">
        <v>0.032062</v>
      </c>
      <c r="Y20" s="50">
        <v>0.5</v>
      </c>
      <c r="Z20" s="50">
        <v>0</v>
      </c>
      <c r="AA20" s="71">
        <v>20</v>
      </c>
      <c r="AB20" s="71"/>
      <c r="AC20" s="72"/>
      <c r="AD20" s="78" t="s">
        <v>457</v>
      </c>
      <c r="AE20" s="87" t="s">
        <v>484</v>
      </c>
      <c r="AF20" s="78">
        <v>126</v>
      </c>
      <c r="AG20" s="78">
        <v>20818</v>
      </c>
      <c r="AH20" s="78">
        <v>19480</v>
      </c>
      <c r="AI20" s="78">
        <v>6397</v>
      </c>
      <c r="AJ20" s="78"/>
      <c r="AK20" s="78" t="s">
        <v>510</v>
      </c>
      <c r="AL20" s="78" t="s">
        <v>534</v>
      </c>
      <c r="AM20" s="84" t="str">
        <f>HYPERLINK("https://t.co/FCEElhbLFV")</f>
        <v>https://t.co/FCEElhbLFV</v>
      </c>
      <c r="AN20" s="78"/>
      <c r="AO20" s="80">
        <v>39180.677835648145</v>
      </c>
      <c r="AP20" s="84" t="str">
        <f>HYPERLINK("https://pbs.twimg.com/profile_banners/3801151/1534434651")</f>
        <v>https://pbs.twimg.com/profile_banners/3801151/1534434651</v>
      </c>
      <c r="AQ20" s="78" t="b">
        <v>0</v>
      </c>
      <c r="AR20" s="78" t="b">
        <v>0</v>
      </c>
      <c r="AS20" s="78" t="b">
        <v>1</v>
      </c>
      <c r="AT20" s="78"/>
      <c r="AU20" s="78">
        <v>1840</v>
      </c>
      <c r="AV20" s="84" t="str">
        <f>HYPERLINK("http://abs.twimg.com/images/themes/theme1/bg.png")</f>
        <v>http://abs.twimg.com/images/themes/theme1/bg.png</v>
      </c>
      <c r="AW20" s="78" t="b">
        <v>1</v>
      </c>
      <c r="AX20" s="78" t="s">
        <v>547</v>
      </c>
      <c r="AY20" s="84" t="str">
        <f>HYPERLINK("https://twitter.com/jimsterne")</f>
        <v>https://twitter.com/jimsterne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HYPERLINK("http://pbs.twimg.com/profile_images/1058439026502520833/wFjVV8sX_normal.jpg")</f>
        <v>http://pbs.twimg.com/profile_images/1058439026502520833/wFjVV8sX_normal.jpg</v>
      </c>
      <c r="G21" s="65"/>
      <c r="H21" s="69" t="s">
        <v>233</v>
      </c>
      <c r="I21" s="70"/>
      <c r="J21" s="70" t="s">
        <v>159</v>
      </c>
      <c r="K21" s="69" t="s">
        <v>565</v>
      </c>
      <c r="L21" s="73">
        <v>1</v>
      </c>
      <c r="M21" s="74">
        <v>9531.787109375</v>
      </c>
      <c r="N21" s="74">
        <v>8147.99658203125</v>
      </c>
      <c r="O21" s="75"/>
      <c r="P21" s="76"/>
      <c r="Q21" s="76"/>
      <c r="R21" s="88"/>
      <c r="S21" s="49">
        <v>2</v>
      </c>
      <c r="T21" s="49">
        <v>0</v>
      </c>
      <c r="U21" s="50">
        <v>0</v>
      </c>
      <c r="V21" s="50">
        <v>0.481481</v>
      </c>
      <c r="W21" s="50">
        <v>0.207763</v>
      </c>
      <c r="X21" s="50">
        <v>0.032062</v>
      </c>
      <c r="Y21" s="50">
        <v>0.5</v>
      </c>
      <c r="Z21" s="50">
        <v>0</v>
      </c>
      <c r="AA21" s="71">
        <v>21</v>
      </c>
      <c r="AB21" s="71"/>
      <c r="AC21" s="72"/>
      <c r="AD21" s="78" t="s">
        <v>458</v>
      </c>
      <c r="AE21" s="87" t="s">
        <v>485</v>
      </c>
      <c r="AF21" s="78">
        <v>1342</v>
      </c>
      <c r="AG21" s="78">
        <v>2221</v>
      </c>
      <c r="AH21" s="78">
        <v>5496</v>
      </c>
      <c r="AI21" s="78">
        <v>674</v>
      </c>
      <c r="AJ21" s="78"/>
      <c r="AK21" s="78" t="s">
        <v>511</v>
      </c>
      <c r="AL21" s="78" t="s">
        <v>535</v>
      </c>
      <c r="AM21" s="84" t="str">
        <f>HYPERLINK("http://www.brainsell.com")</f>
        <v>http://www.brainsell.com</v>
      </c>
      <c r="AN21" s="78"/>
      <c r="AO21" s="80">
        <v>39885.040289351855</v>
      </c>
      <c r="AP21" s="84" t="str">
        <f>HYPERLINK("https://pbs.twimg.com/profile_banners/24089658/1617751860")</f>
        <v>https://pbs.twimg.com/profile_banners/24089658/1617751860</v>
      </c>
      <c r="AQ21" s="78" t="b">
        <v>0</v>
      </c>
      <c r="AR21" s="78" t="b">
        <v>0</v>
      </c>
      <c r="AS21" s="78" t="b">
        <v>1</v>
      </c>
      <c r="AT21" s="78"/>
      <c r="AU21" s="78">
        <v>105</v>
      </c>
      <c r="AV21" s="84" t="str">
        <f>HYPERLINK("http://abs.twimg.com/images/themes/theme15/bg.png")</f>
        <v>http://abs.twimg.com/images/themes/theme15/bg.png</v>
      </c>
      <c r="AW21" s="78" t="b">
        <v>0</v>
      </c>
      <c r="AX21" s="78" t="s">
        <v>547</v>
      </c>
      <c r="AY21" s="84" t="str">
        <f>HYPERLINK("https://twitter.com/brainsell")</f>
        <v>https://twitter.com/brainsell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100</v>
      </c>
      <c r="E22" s="68"/>
      <c r="F22" s="102" t="str">
        <f>HYPERLINK("http://pbs.twimg.com/profile_images/1500992792574763013/jEUwk6i0_normal.jpg")</f>
        <v>http://pbs.twimg.com/profile_images/1500992792574763013/jEUwk6i0_normal.jpg</v>
      </c>
      <c r="G22" s="65"/>
      <c r="H22" s="69" t="s">
        <v>217</v>
      </c>
      <c r="I22" s="70"/>
      <c r="J22" s="70" t="s">
        <v>159</v>
      </c>
      <c r="K22" s="69" t="s">
        <v>566</v>
      </c>
      <c r="L22" s="73">
        <v>1</v>
      </c>
      <c r="M22" s="74">
        <v>9280.6474609375</v>
      </c>
      <c r="N22" s="74">
        <v>1389.6636962890625</v>
      </c>
      <c r="O22" s="75"/>
      <c r="P22" s="76"/>
      <c r="Q22" s="76"/>
      <c r="R22" s="88"/>
      <c r="S22" s="49">
        <v>1</v>
      </c>
      <c r="T22" s="49">
        <v>1</v>
      </c>
      <c r="U22" s="50">
        <v>0</v>
      </c>
      <c r="V22" s="50">
        <v>0</v>
      </c>
      <c r="W22" s="50">
        <v>0</v>
      </c>
      <c r="X22" s="50">
        <v>0.035714</v>
      </c>
      <c r="Y22" s="50">
        <v>0</v>
      </c>
      <c r="Z22" s="50">
        <v>0</v>
      </c>
      <c r="AA22" s="71">
        <v>22</v>
      </c>
      <c r="AB22" s="71"/>
      <c r="AC22" s="72"/>
      <c r="AD22" s="78" t="s">
        <v>459</v>
      </c>
      <c r="AE22" s="87" t="s">
        <v>486</v>
      </c>
      <c r="AF22" s="78">
        <v>261</v>
      </c>
      <c r="AG22" s="78">
        <v>162</v>
      </c>
      <c r="AH22" s="78">
        <v>2413</v>
      </c>
      <c r="AI22" s="78">
        <v>217</v>
      </c>
      <c r="AJ22" s="78"/>
      <c r="AK22" s="78" t="s">
        <v>512</v>
      </c>
      <c r="AL22" s="78" t="s">
        <v>536</v>
      </c>
      <c r="AM22" s="84" t="str">
        <f>HYPERLINK("https://t.co/kGZFbx3aeL")</f>
        <v>https://t.co/kGZFbx3aeL</v>
      </c>
      <c r="AN22" s="78"/>
      <c r="AO22" s="80">
        <v>44628.017476851855</v>
      </c>
      <c r="AP22" s="84" t="str">
        <f>HYPERLINK("https://pbs.twimg.com/profile_banners/1500990912691904516/1648670669")</f>
        <v>https://pbs.twimg.com/profile_banners/1500990912691904516/1648670669</v>
      </c>
      <c r="AQ22" s="78" t="b">
        <v>1</v>
      </c>
      <c r="AR22" s="78" t="b">
        <v>0</v>
      </c>
      <c r="AS22" s="78" t="b">
        <v>1</v>
      </c>
      <c r="AT22" s="78"/>
      <c r="AU22" s="78">
        <v>1</v>
      </c>
      <c r="AV22" s="78"/>
      <c r="AW22" s="78" t="b">
        <v>0</v>
      </c>
      <c r="AX22" s="78" t="s">
        <v>547</v>
      </c>
      <c r="AY22" s="84" t="str">
        <f>HYPERLINK("https://twitter.com/lisaownet")</f>
        <v>https://twitter.com/lisaownet</v>
      </c>
      <c r="AZ22" s="78" t="s">
        <v>66</v>
      </c>
      <c r="BA22" s="78" t="str">
        <f>REPLACE(INDEX(GroupVertices[Group],MATCH(Vertices[[#This Row],[Vertex]],GroupVertices[Vertex],0)),1,1,"")</f>
        <v>4</v>
      </c>
      <c r="BB22" s="49">
        <v>0</v>
      </c>
      <c r="BC22" s="50">
        <v>0</v>
      </c>
      <c r="BD22" s="49">
        <v>0</v>
      </c>
      <c r="BE22" s="50">
        <v>0</v>
      </c>
      <c r="BF22" s="49">
        <v>0</v>
      </c>
      <c r="BG22" s="50">
        <v>0</v>
      </c>
      <c r="BH22" s="49">
        <v>23</v>
      </c>
      <c r="BI22" s="50">
        <v>100</v>
      </c>
      <c r="BJ22" s="49">
        <v>23</v>
      </c>
      <c r="BK22" s="49"/>
      <c r="BL22" s="49"/>
      <c r="BM22" s="49"/>
      <c r="BN22" s="49"/>
      <c r="BO22" s="49" t="s">
        <v>8146</v>
      </c>
      <c r="BP22" s="49" t="s">
        <v>8146</v>
      </c>
      <c r="BQ22" s="116" t="s">
        <v>8234</v>
      </c>
      <c r="BR22" s="116" t="s">
        <v>8234</v>
      </c>
      <c r="BS22" s="116" t="s">
        <v>8242</v>
      </c>
      <c r="BT22" s="116" t="s">
        <v>8242</v>
      </c>
      <c r="BU22" s="2"/>
      <c r="BV22" s="3"/>
      <c r="BW22" s="3"/>
      <c r="BX22" s="3"/>
      <c r="BY22" s="3"/>
    </row>
    <row r="23" spans="1:77" ht="15">
      <c r="A23" s="64" t="s">
        <v>234</v>
      </c>
      <c r="B23" s="65"/>
      <c r="C23" s="65" t="s">
        <v>64</v>
      </c>
      <c r="D23" s="66">
        <v>100</v>
      </c>
      <c r="E23" s="68"/>
      <c r="F23" s="102" t="str">
        <f>HYPERLINK("http://pbs.twimg.com/profile_images/1434574035019603973/s8nj6Tbe_normal.jpg")</f>
        <v>http://pbs.twimg.com/profile_images/1434574035019603973/s8nj6Tbe_normal.jpg</v>
      </c>
      <c r="G23" s="65"/>
      <c r="H23" s="69" t="s">
        <v>234</v>
      </c>
      <c r="I23" s="70"/>
      <c r="J23" s="70" t="s">
        <v>159</v>
      </c>
      <c r="K23" s="69" t="s">
        <v>567</v>
      </c>
      <c r="L23" s="73">
        <v>1</v>
      </c>
      <c r="M23" s="74">
        <v>9752.7900390625</v>
      </c>
      <c r="N23" s="74">
        <v>5967.85205078125</v>
      </c>
      <c r="O23" s="75"/>
      <c r="P23" s="76"/>
      <c r="Q23" s="76"/>
      <c r="R23" s="88"/>
      <c r="S23" s="49">
        <v>1</v>
      </c>
      <c r="T23" s="49">
        <v>0</v>
      </c>
      <c r="U23" s="50">
        <v>0</v>
      </c>
      <c r="V23" s="50">
        <v>0.385185</v>
      </c>
      <c r="W23" s="50">
        <v>0.091956</v>
      </c>
      <c r="X23" s="50">
        <v>0.03123</v>
      </c>
      <c r="Y23" s="50">
        <v>0</v>
      </c>
      <c r="Z23" s="50">
        <v>0</v>
      </c>
      <c r="AA23" s="71">
        <v>23</v>
      </c>
      <c r="AB23" s="71"/>
      <c r="AC23" s="72"/>
      <c r="AD23" s="78" t="s">
        <v>460</v>
      </c>
      <c r="AE23" s="87" t="s">
        <v>487</v>
      </c>
      <c r="AF23" s="78">
        <v>5729</v>
      </c>
      <c r="AG23" s="78">
        <v>10441</v>
      </c>
      <c r="AH23" s="78">
        <v>33671</v>
      </c>
      <c r="AI23" s="78">
        <v>9685</v>
      </c>
      <c r="AJ23" s="78"/>
      <c r="AK23" s="78" t="s">
        <v>513</v>
      </c>
      <c r="AL23" s="78" t="s">
        <v>537</v>
      </c>
      <c r="AM23" s="84" t="str">
        <f>HYPERLINK("https://t.co/wSeaRnn0Su")</f>
        <v>https://t.co/wSeaRnn0Su</v>
      </c>
      <c r="AN23" s="78"/>
      <c r="AO23" s="80">
        <v>39904.780011574076</v>
      </c>
      <c r="AP23" s="84" t="str">
        <f>HYPERLINK("https://pbs.twimg.com/profile_banners/28164681/1655496696")</f>
        <v>https://pbs.twimg.com/profile_banners/28164681/1655496696</v>
      </c>
      <c r="AQ23" s="78" t="b">
        <v>0</v>
      </c>
      <c r="AR23" s="78" t="b">
        <v>0</v>
      </c>
      <c r="AS23" s="78" t="b">
        <v>1</v>
      </c>
      <c r="AT23" s="78"/>
      <c r="AU23" s="78">
        <v>291</v>
      </c>
      <c r="AV23" s="84" t="str">
        <f>HYPERLINK("http://abs.twimg.com/images/themes/theme4/bg.gif")</f>
        <v>http://abs.twimg.com/images/themes/theme4/bg.gif</v>
      </c>
      <c r="AW23" s="78" t="b">
        <v>0</v>
      </c>
      <c r="AX23" s="78" t="s">
        <v>547</v>
      </c>
      <c r="AY23" s="84" t="str">
        <f>HYPERLINK("https://twitter.com/johncloonan")</f>
        <v>https://twitter.com/johncloonan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HYPERLINK("http://pbs.twimg.com/profile_images/1531915048205033472/n0J5mpNX_normal.jpg")</f>
        <v>http://pbs.twimg.com/profile_images/1531915048205033472/n0J5mpNX_normal.jpg</v>
      </c>
      <c r="G24" s="65"/>
      <c r="H24" s="69" t="s">
        <v>235</v>
      </c>
      <c r="I24" s="70"/>
      <c r="J24" s="70" t="s">
        <v>159</v>
      </c>
      <c r="K24" s="69" t="s">
        <v>568</v>
      </c>
      <c r="L24" s="73">
        <v>1</v>
      </c>
      <c r="M24" s="74">
        <v>6261.328125</v>
      </c>
      <c r="N24" s="74">
        <v>2988.68701171875</v>
      </c>
      <c r="O24" s="75"/>
      <c r="P24" s="76"/>
      <c r="Q24" s="76"/>
      <c r="R24" s="88"/>
      <c r="S24" s="49">
        <v>1</v>
      </c>
      <c r="T24" s="49">
        <v>0</v>
      </c>
      <c r="U24" s="50">
        <v>0</v>
      </c>
      <c r="V24" s="50">
        <v>0.385185</v>
      </c>
      <c r="W24" s="50">
        <v>0.091956</v>
      </c>
      <c r="X24" s="50">
        <v>0.03123</v>
      </c>
      <c r="Y24" s="50">
        <v>0</v>
      </c>
      <c r="Z24" s="50">
        <v>0</v>
      </c>
      <c r="AA24" s="71">
        <v>24</v>
      </c>
      <c r="AB24" s="71"/>
      <c r="AC24" s="72"/>
      <c r="AD24" s="78" t="s">
        <v>461</v>
      </c>
      <c r="AE24" s="87" t="s">
        <v>488</v>
      </c>
      <c r="AF24" s="78">
        <v>5001</v>
      </c>
      <c r="AG24" s="78">
        <v>2498</v>
      </c>
      <c r="AH24" s="78">
        <v>14694</v>
      </c>
      <c r="AI24" s="78">
        <v>2593</v>
      </c>
      <c r="AJ24" s="78"/>
      <c r="AK24" s="78" t="s">
        <v>514</v>
      </c>
      <c r="AL24" s="78" t="s">
        <v>538</v>
      </c>
      <c r="AM24" s="78"/>
      <c r="AN24" s="78"/>
      <c r="AO24" s="80">
        <v>39296.64255787037</v>
      </c>
      <c r="AP24" s="84" t="str">
        <f>HYPERLINK("https://pbs.twimg.com/profile_banners/7909882/1654013977")</f>
        <v>https://pbs.twimg.com/profile_banners/7909882/1654013977</v>
      </c>
      <c r="AQ24" s="78" t="b">
        <v>0</v>
      </c>
      <c r="AR24" s="78" t="b">
        <v>0</v>
      </c>
      <c r="AS24" s="78" t="b">
        <v>1</v>
      </c>
      <c r="AT24" s="78"/>
      <c r="AU24" s="78">
        <v>174</v>
      </c>
      <c r="AV24" s="84" t="str">
        <f>HYPERLINK("http://abs.twimg.com/images/themes/theme9/bg.gif")</f>
        <v>http://abs.twimg.com/images/themes/theme9/bg.gif</v>
      </c>
      <c r="AW24" s="78" t="b">
        <v>0</v>
      </c>
      <c r="AX24" s="78" t="s">
        <v>547</v>
      </c>
      <c r="AY24" s="84" t="str">
        <f>HYPERLINK("https://twitter.com/metameerkat")</f>
        <v>https://twitter.com/metameerkat</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HYPERLINK("http://pbs.twimg.com/profile_images/745596307864174594/YKw8yQNt_normal.jpg")</f>
        <v>http://pbs.twimg.com/profile_images/745596307864174594/YKw8yQNt_normal.jpg</v>
      </c>
      <c r="G25" s="65"/>
      <c r="H25" s="69" t="s">
        <v>236</v>
      </c>
      <c r="I25" s="70"/>
      <c r="J25" s="70" t="s">
        <v>159</v>
      </c>
      <c r="K25" s="69" t="s">
        <v>569</v>
      </c>
      <c r="L25" s="73">
        <v>1</v>
      </c>
      <c r="M25" s="74">
        <v>9245.0458984375</v>
      </c>
      <c r="N25" s="74">
        <v>3917.15869140625</v>
      </c>
      <c r="O25" s="75"/>
      <c r="P25" s="76"/>
      <c r="Q25" s="76"/>
      <c r="R25" s="88"/>
      <c r="S25" s="49">
        <v>1</v>
      </c>
      <c r="T25" s="49">
        <v>0</v>
      </c>
      <c r="U25" s="50">
        <v>0</v>
      </c>
      <c r="V25" s="50">
        <v>0.385185</v>
      </c>
      <c r="W25" s="50">
        <v>0.091956</v>
      </c>
      <c r="X25" s="50">
        <v>0.03123</v>
      </c>
      <c r="Y25" s="50">
        <v>0</v>
      </c>
      <c r="Z25" s="50">
        <v>0</v>
      </c>
      <c r="AA25" s="71">
        <v>25</v>
      </c>
      <c r="AB25" s="71"/>
      <c r="AC25" s="72"/>
      <c r="AD25" s="78" t="s">
        <v>462</v>
      </c>
      <c r="AE25" s="87" t="s">
        <v>489</v>
      </c>
      <c r="AF25" s="78">
        <v>94656</v>
      </c>
      <c r="AG25" s="78">
        <v>137024</v>
      </c>
      <c r="AH25" s="78">
        <v>277553</v>
      </c>
      <c r="AI25" s="78">
        <v>86876</v>
      </c>
      <c r="AJ25" s="78"/>
      <c r="AK25" s="78" t="s">
        <v>515</v>
      </c>
      <c r="AL25" s="78" t="s">
        <v>539</v>
      </c>
      <c r="AM25" s="84" t="str">
        <f>HYPERLINK("https://t.co/cJrL7RnmCX")</f>
        <v>https://t.co/cJrL7RnmCX</v>
      </c>
      <c r="AN25" s="78"/>
      <c r="AO25" s="80">
        <v>39875.64350694444</v>
      </c>
      <c r="AP25" s="84" t="str">
        <f>HYPERLINK("https://pbs.twimg.com/profile_banners/22634164/1656464819")</f>
        <v>https://pbs.twimg.com/profile_banners/22634164/1656464819</v>
      </c>
      <c r="AQ25" s="78" t="b">
        <v>0</v>
      </c>
      <c r="AR25" s="78" t="b">
        <v>0</v>
      </c>
      <c r="AS25" s="78" t="b">
        <v>1</v>
      </c>
      <c r="AT25" s="78"/>
      <c r="AU25" s="78">
        <v>6531</v>
      </c>
      <c r="AV25" s="84" t="str">
        <f aca="true" t="shared" si="0" ref="AV25:AV30">HYPERLINK("http://abs.twimg.com/images/themes/theme1/bg.png")</f>
        <v>http://abs.twimg.com/images/themes/theme1/bg.png</v>
      </c>
      <c r="AW25" s="78" t="b">
        <v>0</v>
      </c>
      <c r="AX25" s="78" t="s">
        <v>547</v>
      </c>
      <c r="AY25" s="84" t="str">
        <f>HYPERLINK("https://twitter.com/meghanmbiro")</f>
        <v>https://twitter.com/meghanmbiro</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HYPERLINK("http://pbs.twimg.com/profile_images/1479530236391923712/xgjkK5JA_normal.jpg")</f>
        <v>http://pbs.twimg.com/profile_images/1479530236391923712/xgjkK5JA_normal.jpg</v>
      </c>
      <c r="G26" s="65"/>
      <c r="H26" s="69" t="s">
        <v>237</v>
      </c>
      <c r="I26" s="70"/>
      <c r="J26" s="70" t="s">
        <v>159</v>
      </c>
      <c r="K26" s="69" t="s">
        <v>570</v>
      </c>
      <c r="L26" s="73">
        <v>1</v>
      </c>
      <c r="M26" s="74">
        <v>6725.4541015625</v>
      </c>
      <c r="N26" s="74">
        <v>9649.5283203125</v>
      </c>
      <c r="O26" s="75"/>
      <c r="P26" s="76"/>
      <c r="Q26" s="76"/>
      <c r="R26" s="88"/>
      <c r="S26" s="49">
        <v>1</v>
      </c>
      <c r="T26" s="49">
        <v>0</v>
      </c>
      <c r="U26" s="50">
        <v>0</v>
      </c>
      <c r="V26" s="50">
        <v>0.385185</v>
      </c>
      <c r="W26" s="50">
        <v>0.091956</v>
      </c>
      <c r="X26" s="50">
        <v>0.03123</v>
      </c>
      <c r="Y26" s="50">
        <v>0</v>
      </c>
      <c r="Z26" s="50">
        <v>0</v>
      </c>
      <c r="AA26" s="71">
        <v>26</v>
      </c>
      <c r="AB26" s="71"/>
      <c r="AC26" s="72"/>
      <c r="AD26" s="78" t="s">
        <v>463</v>
      </c>
      <c r="AE26" s="87" t="s">
        <v>490</v>
      </c>
      <c r="AF26" s="78">
        <v>7925</v>
      </c>
      <c r="AG26" s="78">
        <v>12713</v>
      </c>
      <c r="AH26" s="78">
        <v>45123</v>
      </c>
      <c r="AI26" s="78">
        <v>12603</v>
      </c>
      <c r="AJ26" s="78"/>
      <c r="AK26" s="78" t="s">
        <v>516</v>
      </c>
      <c r="AL26" s="78" t="s">
        <v>540</v>
      </c>
      <c r="AM26" s="84" t="str">
        <f>HYPERLINK("https://t.co/YZHBDssO9c")</f>
        <v>https://t.co/YZHBDssO9c</v>
      </c>
      <c r="AN26" s="78"/>
      <c r="AO26" s="80">
        <v>39786.16462962963</v>
      </c>
      <c r="AP26" s="84" t="str">
        <f>HYPERLINK("https://pbs.twimg.com/profile_banners/17859282/1641582472")</f>
        <v>https://pbs.twimg.com/profile_banners/17859282/1641582472</v>
      </c>
      <c r="AQ26" s="78" t="b">
        <v>0</v>
      </c>
      <c r="AR26" s="78" t="b">
        <v>0</v>
      </c>
      <c r="AS26" s="78" t="b">
        <v>1</v>
      </c>
      <c r="AT26" s="78"/>
      <c r="AU26" s="78">
        <v>859</v>
      </c>
      <c r="AV26" s="84" t="str">
        <f t="shared" si="0"/>
        <v>http://abs.twimg.com/images/themes/theme1/bg.png</v>
      </c>
      <c r="AW26" s="78" t="b">
        <v>0</v>
      </c>
      <c r="AX26" s="78" t="s">
        <v>547</v>
      </c>
      <c r="AY26" s="84" t="str">
        <f>HYPERLINK("https://twitter.com/phylliskhare")</f>
        <v>https://twitter.com/phylliskhare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HYPERLINK("http://pbs.twimg.com/profile_images/1527957491832823808/v3nUMczx_normal.jpg")</f>
        <v>http://pbs.twimg.com/profile_images/1527957491832823808/v3nUMczx_normal.jpg</v>
      </c>
      <c r="G27" s="65"/>
      <c r="H27" s="69" t="s">
        <v>238</v>
      </c>
      <c r="I27" s="70"/>
      <c r="J27" s="70" t="s">
        <v>159</v>
      </c>
      <c r="K27" s="69" t="s">
        <v>571</v>
      </c>
      <c r="L27" s="73">
        <v>1</v>
      </c>
      <c r="M27" s="74">
        <v>7861.775390625</v>
      </c>
      <c r="N27" s="74">
        <v>2779.327392578125</v>
      </c>
      <c r="O27" s="75"/>
      <c r="P27" s="76"/>
      <c r="Q27" s="76"/>
      <c r="R27" s="88"/>
      <c r="S27" s="49">
        <v>1</v>
      </c>
      <c r="T27" s="49">
        <v>0</v>
      </c>
      <c r="U27" s="50">
        <v>0</v>
      </c>
      <c r="V27" s="50">
        <v>0.385185</v>
      </c>
      <c r="W27" s="50">
        <v>0.091956</v>
      </c>
      <c r="X27" s="50">
        <v>0.03123</v>
      </c>
      <c r="Y27" s="50">
        <v>0</v>
      </c>
      <c r="Z27" s="50">
        <v>0</v>
      </c>
      <c r="AA27" s="71">
        <v>27</v>
      </c>
      <c r="AB27" s="71"/>
      <c r="AC27" s="72"/>
      <c r="AD27" s="78" t="s">
        <v>238</v>
      </c>
      <c r="AE27" s="87" t="s">
        <v>491</v>
      </c>
      <c r="AF27" s="78">
        <v>4958</v>
      </c>
      <c r="AG27" s="78">
        <v>4456</v>
      </c>
      <c r="AH27" s="78">
        <v>79870</v>
      </c>
      <c r="AI27" s="78">
        <v>263097</v>
      </c>
      <c r="AJ27" s="78"/>
      <c r="AK27" s="78" t="s">
        <v>517</v>
      </c>
      <c r="AL27" s="78" t="s">
        <v>541</v>
      </c>
      <c r="AM27" s="78"/>
      <c r="AN27" s="78"/>
      <c r="AO27" s="80">
        <v>40022.07244212963</v>
      </c>
      <c r="AP27" s="84" t="str">
        <f>HYPERLINK("https://pbs.twimg.com/profile_banners/60775372/1593890199")</f>
        <v>https://pbs.twimg.com/profile_banners/60775372/1593890199</v>
      </c>
      <c r="AQ27" s="78" t="b">
        <v>0</v>
      </c>
      <c r="AR27" s="78" t="b">
        <v>0</v>
      </c>
      <c r="AS27" s="78" t="b">
        <v>1</v>
      </c>
      <c r="AT27" s="78"/>
      <c r="AU27" s="78">
        <v>270</v>
      </c>
      <c r="AV27" s="84" t="str">
        <f t="shared" si="0"/>
        <v>http://abs.twimg.com/images/themes/theme1/bg.png</v>
      </c>
      <c r="AW27" s="78" t="b">
        <v>0</v>
      </c>
      <c r="AX27" s="78" t="s">
        <v>547</v>
      </c>
      <c r="AY27" s="84" t="str">
        <f>HYPERLINK("https://twitter.com/krcraft")</f>
        <v>https://twitter.com/krcraft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HYPERLINK("http://pbs.twimg.com/profile_images/1419402268361871367/CxFQhNcU_normal.jpg")</f>
        <v>http://pbs.twimg.com/profile_images/1419402268361871367/CxFQhNcU_normal.jpg</v>
      </c>
      <c r="G28" s="65"/>
      <c r="H28" s="69" t="s">
        <v>239</v>
      </c>
      <c r="I28" s="70"/>
      <c r="J28" s="70" t="s">
        <v>159</v>
      </c>
      <c r="K28" s="69" t="s">
        <v>572</v>
      </c>
      <c r="L28" s="73">
        <v>1</v>
      </c>
      <c r="M28" s="74">
        <v>4704.048828125</v>
      </c>
      <c r="N28" s="74">
        <v>6646.06005859375</v>
      </c>
      <c r="O28" s="75"/>
      <c r="P28" s="76"/>
      <c r="Q28" s="76"/>
      <c r="R28" s="88"/>
      <c r="S28" s="49">
        <v>1</v>
      </c>
      <c r="T28" s="49">
        <v>0</v>
      </c>
      <c r="U28" s="50">
        <v>0</v>
      </c>
      <c r="V28" s="50">
        <v>0.385185</v>
      </c>
      <c r="W28" s="50">
        <v>0.091956</v>
      </c>
      <c r="X28" s="50">
        <v>0.03123</v>
      </c>
      <c r="Y28" s="50">
        <v>0</v>
      </c>
      <c r="Z28" s="50">
        <v>0</v>
      </c>
      <c r="AA28" s="71">
        <v>28</v>
      </c>
      <c r="AB28" s="71"/>
      <c r="AC28" s="72"/>
      <c r="AD28" s="78" t="s">
        <v>464</v>
      </c>
      <c r="AE28" s="87" t="s">
        <v>492</v>
      </c>
      <c r="AF28" s="78">
        <v>2018</v>
      </c>
      <c r="AG28" s="78">
        <v>5299</v>
      </c>
      <c r="AH28" s="78">
        <v>67262</v>
      </c>
      <c r="AI28" s="78">
        <v>114497</v>
      </c>
      <c r="AJ28" s="78"/>
      <c r="AK28" s="78" t="s">
        <v>518</v>
      </c>
      <c r="AL28" s="78" t="s">
        <v>542</v>
      </c>
      <c r="AM28" s="84" t="str">
        <f>HYPERLINK("https://www.linkedin.com/in/alexschleber/")</f>
        <v>https://www.linkedin.com/in/alexschleber/</v>
      </c>
      <c r="AN28" s="78"/>
      <c r="AO28" s="80">
        <v>39491.77008101852</v>
      </c>
      <c r="AP28" s="84" t="str">
        <f>HYPERLINK("https://pbs.twimg.com/profile_banners/13442022/1622148590")</f>
        <v>https://pbs.twimg.com/profile_banners/13442022/1622148590</v>
      </c>
      <c r="AQ28" s="78" t="b">
        <v>0</v>
      </c>
      <c r="AR28" s="78" t="b">
        <v>0</v>
      </c>
      <c r="AS28" s="78" t="b">
        <v>0</v>
      </c>
      <c r="AT28" s="78"/>
      <c r="AU28" s="78">
        <v>979</v>
      </c>
      <c r="AV28" s="84" t="str">
        <f t="shared" si="0"/>
        <v>http://abs.twimg.com/images/themes/theme1/bg.png</v>
      </c>
      <c r="AW28" s="78" t="b">
        <v>0</v>
      </c>
      <c r="AX28" s="78" t="s">
        <v>547</v>
      </c>
      <c r="AY28" s="84" t="str">
        <f>HYPERLINK("https://twitter.com/alexschleber")</f>
        <v>https://twitter.com/alexschleber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HYPERLINK("http://pbs.twimg.com/profile_images/1481479545/Braden_Kelley_NOLA_550wide_normal.jpg")</f>
        <v>http://pbs.twimg.com/profile_images/1481479545/Braden_Kelley_NOLA_550wide_normal.jpg</v>
      </c>
      <c r="G29" s="65"/>
      <c r="H29" s="69" t="s">
        <v>240</v>
      </c>
      <c r="I29" s="70"/>
      <c r="J29" s="70" t="s">
        <v>159</v>
      </c>
      <c r="K29" s="69" t="s">
        <v>573</v>
      </c>
      <c r="L29" s="73">
        <v>1</v>
      </c>
      <c r="M29" s="74">
        <v>5342.08154296875</v>
      </c>
      <c r="N29" s="74">
        <v>8696.7939453125</v>
      </c>
      <c r="O29" s="75"/>
      <c r="P29" s="76"/>
      <c r="Q29" s="76"/>
      <c r="R29" s="88"/>
      <c r="S29" s="49">
        <v>1</v>
      </c>
      <c r="T29" s="49">
        <v>0</v>
      </c>
      <c r="U29" s="50">
        <v>0</v>
      </c>
      <c r="V29" s="50">
        <v>0.385185</v>
      </c>
      <c r="W29" s="50">
        <v>0.091956</v>
      </c>
      <c r="X29" s="50">
        <v>0.03123</v>
      </c>
      <c r="Y29" s="50">
        <v>0</v>
      </c>
      <c r="Z29" s="50">
        <v>0</v>
      </c>
      <c r="AA29" s="71">
        <v>29</v>
      </c>
      <c r="AB29" s="71"/>
      <c r="AC29" s="72"/>
      <c r="AD29" s="78" t="s">
        <v>465</v>
      </c>
      <c r="AE29" s="87" t="s">
        <v>493</v>
      </c>
      <c r="AF29" s="78">
        <v>262</v>
      </c>
      <c r="AG29" s="78">
        <v>18628</v>
      </c>
      <c r="AH29" s="78">
        <v>57238</v>
      </c>
      <c r="AI29" s="78">
        <v>4650</v>
      </c>
      <c r="AJ29" s="78"/>
      <c r="AK29" s="78" t="s">
        <v>519</v>
      </c>
      <c r="AL29" s="78" t="s">
        <v>543</v>
      </c>
      <c r="AM29" s="84" t="str">
        <f>HYPERLINK("https://t.co/3dIYwPk4g2")</f>
        <v>https://t.co/3dIYwPk4g2</v>
      </c>
      <c r="AN29" s="78"/>
      <c r="AO29" s="80">
        <v>39443.90443287037</v>
      </c>
      <c r="AP29" s="84" t="str">
        <f>HYPERLINK("https://pbs.twimg.com/profile_banners/11580962/1444938240")</f>
        <v>https://pbs.twimg.com/profile_banners/11580962/1444938240</v>
      </c>
      <c r="AQ29" s="78" t="b">
        <v>0</v>
      </c>
      <c r="AR29" s="78" t="b">
        <v>0</v>
      </c>
      <c r="AS29" s="78" t="b">
        <v>0</v>
      </c>
      <c r="AT29" s="78"/>
      <c r="AU29" s="78">
        <v>2159</v>
      </c>
      <c r="AV29" s="84" t="str">
        <f t="shared" si="0"/>
        <v>http://abs.twimg.com/images/themes/theme1/bg.png</v>
      </c>
      <c r="AW29" s="78" t="b">
        <v>0</v>
      </c>
      <c r="AX29" s="78" t="s">
        <v>547</v>
      </c>
      <c r="AY29" s="84" t="str">
        <f>HYPERLINK("https://twitter.com/innovate")</f>
        <v>https://twitter.com/innovate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241</v>
      </c>
      <c r="B30" s="90"/>
      <c r="C30" s="90" t="s">
        <v>64</v>
      </c>
      <c r="D30" s="91">
        <v>100</v>
      </c>
      <c r="E30" s="92"/>
      <c r="F30" s="103" t="str">
        <f>HYPERLINK("http://pbs.twimg.com/profile_images/1515025626511589389/OHAkoiAA_normal.jpg")</f>
        <v>http://pbs.twimg.com/profile_images/1515025626511589389/OHAkoiAA_normal.jpg</v>
      </c>
      <c r="G30" s="90"/>
      <c r="H30" s="93" t="s">
        <v>241</v>
      </c>
      <c r="I30" s="94"/>
      <c r="J30" s="94" t="s">
        <v>159</v>
      </c>
      <c r="K30" s="93" t="s">
        <v>574</v>
      </c>
      <c r="L30" s="95">
        <v>1</v>
      </c>
      <c r="M30" s="96">
        <v>5055.3583984375</v>
      </c>
      <c r="N30" s="96">
        <v>4465.91748046875</v>
      </c>
      <c r="O30" s="97"/>
      <c r="P30" s="98"/>
      <c r="Q30" s="98"/>
      <c r="R30" s="99"/>
      <c r="S30" s="49">
        <v>1</v>
      </c>
      <c r="T30" s="49">
        <v>0</v>
      </c>
      <c r="U30" s="50">
        <v>0</v>
      </c>
      <c r="V30" s="50">
        <v>0.385185</v>
      </c>
      <c r="W30" s="50">
        <v>0.091956</v>
      </c>
      <c r="X30" s="50">
        <v>0.03123</v>
      </c>
      <c r="Y30" s="50">
        <v>0</v>
      </c>
      <c r="Z30" s="50">
        <v>0</v>
      </c>
      <c r="AA30" s="100">
        <v>30</v>
      </c>
      <c r="AB30" s="100"/>
      <c r="AC30" s="101"/>
      <c r="AD30" s="78" t="s">
        <v>466</v>
      </c>
      <c r="AE30" s="87" t="s">
        <v>494</v>
      </c>
      <c r="AF30" s="78">
        <v>3340</v>
      </c>
      <c r="AG30" s="78">
        <v>9836</v>
      </c>
      <c r="AH30" s="78">
        <v>76728</v>
      </c>
      <c r="AI30" s="78">
        <v>20950</v>
      </c>
      <c r="AJ30" s="78"/>
      <c r="AK30" s="78" t="s">
        <v>520</v>
      </c>
      <c r="AL30" s="78" t="s">
        <v>544</v>
      </c>
      <c r="AM30" s="84" t="str">
        <f>HYPERLINK("http://www.instagram.com/cacildanc/")</f>
        <v>http://www.instagram.com/cacildanc/</v>
      </c>
      <c r="AN30" s="78"/>
      <c r="AO30" s="80">
        <v>39925.030486111114</v>
      </c>
      <c r="AP30" s="84" t="str">
        <f>HYPERLINK("https://pbs.twimg.com/profile_banners/34113994/1622156017")</f>
        <v>https://pbs.twimg.com/profile_banners/34113994/1622156017</v>
      </c>
      <c r="AQ30" s="78" t="b">
        <v>0</v>
      </c>
      <c r="AR30" s="78" t="b">
        <v>0</v>
      </c>
      <c r="AS30" s="78" t="b">
        <v>1</v>
      </c>
      <c r="AT30" s="78"/>
      <c r="AU30" s="78">
        <v>732</v>
      </c>
      <c r="AV30" s="84" t="str">
        <f t="shared" si="0"/>
        <v>http://abs.twimg.com/images/themes/theme1/bg.png</v>
      </c>
      <c r="AW30" s="78" t="b">
        <v>0</v>
      </c>
      <c r="AX30" s="78" t="s">
        <v>547</v>
      </c>
      <c r="AY30" s="84" t="str">
        <f>HYPERLINK("https://twitter.com/cacildanc")</f>
        <v>https://twitter.com/cacildanc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677</v>
      </c>
      <c r="Z2" s="111" t="s">
        <v>678</v>
      </c>
      <c r="AA2" s="111" t="s">
        <v>679</v>
      </c>
      <c r="AB2" s="111" t="s">
        <v>680</v>
      </c>
      <c r="AC2" s="111" t="s">
        <v>681</v>
      </c>
      <c r="AD2" s="111" t="s">
        <v>682</v>
      </c>
      <c r="AE2" s="111" t="s">
        <v>683</v>
      </c>
      <c r="AF2" s="111" t="s">
        <v>684</v>
      </c>
      <c r="AG2" s="111" t="s">
        <v>687</v>
      </c>
      <c r="AH2" s="13" t="s">
        <v>8120</v>
      </c>
      <c r="AI2" s="13" t="s">
        <v>8128</v>
      </c>
      <c r="AJ2" s="13" t="s">
        <v>8143</v>
      </c>
      <c r="AK2" s="13" t="s">
        <v>8152</v>
      </c>
      <c r="AL2" s="13" t="s">
        <v>8190</v>
      </c>
      <c r="AM2" s="13" t="s">
        <v>8204</v>
      </c>
      <c r="AN2" s="13" t="s">
        <v>8205</v>
      </c>
      <c r="AO2" s="13" t="s">
        <v>8213</v>
      </c>
    </row>
    <row r="3" spans="1:41" ht="15">
      <c r="A3" s="64" t="s">
        <v>614</v>
      </c>
      <c r="B3" s="65" t="s">
        <v>618</v>
      </c>
      <c r="C3" s="65" t="s">
        <v>56</v>
      </c>
      <c r="D3" s="105"/>
      <c r="E3" s="14"/>
      <c r="F3" s="15" t="s">
        <v>8305</v>
      </c>
      <c r="G3" s="63"/>
      <c r="H3" s="63"/>
      <c r="I3" s="107">
        <v>3</v>
      </c>
      <c r="J3" s="51"/>
      <c r="K3" s="49">
        <v>13</v>
      </c>
      <c r="L3" s="49">
        <v>5</v>
      </c>
      <c r="M3" s="49">
        <v>58</v>
      </c>
      <c r="N3" s="49">
        <v>63</v>
      </c>
      <c r="O3" s="49">
        <v>1</v>
      </c>
      <c r="P3" s="50">
        <v>0</v>
      </c>
      <c r="Q3" s="50">
        <v>0</v>
      </c>
      <c r="R3" s="49">
        <v>1</v>
      </c>
      <c r="S3" s="49">
        <v>0</v>
      </c>
      <c r="T3" s="49">
        <v>13</v>
      </c>
      <c r="U3" s="49">
        <v>63</v>
      </c>
      <c r="V3" s="49">
        <v>2</v>
      </c>
      <c r="W3" s="50">
        <v>1.704142</v>
      </c>
      <c r="X3" s="50">
        <v>0.07692307692307693</v>
      </c>
      <c r="Y3" s="49">
        <v>8</v>
      </c>
      <c r="Z3" s="50">
        <v>3.9603960396039604</v>
      </c>
      <c r="AA3" s="49">
        <v>0</v>
      </c>
      <c r="AB3" s="50">
        <v>0</v>
      </c>
      <c r="AC3" s="49">
        <v>0</v>
      </c>
      <c r="AD3" s="50">
        <v>0</v>
      </c>
      <c r="AE3" s="49">
        <v>194</v>
      </c>
      <c r="AF3" s="50">
        <v>96.03960396039604</v>
      </c>
      <c r="AG3" s="49">
        <v>202</v>
      </c>
      <c r="AH3" s="78" t="s">
        <v>8121</v>
      </c>
      <c r="AI3" s="78" t="s">
        <v>318</v>
      </c>
      <c r="AJ3" s="78" t="s">
        <v>8144</v>
      </c>
      <c r="AK3" s="87" t="s">
        <v>8153</v>
      </c>
      <c r="AL3" s="87" t="s">
        <v>8191</v>
      </c>
      <c r="AM3" s="87"/>
      <c r="AN3" s="87" t="s">
        <v>8206</v>
      </c>
      <c r="AO3" s="87" t="s">
        <v>8214</v>
      </c>
    </row>
    <row r="4" spans="1:41" ht="15">
      <c r="A4" s="64" t="s">
        <v>615</v>
      </c>
      <c r="B4" s="65" t="s">
        <v>619</v>
      </c>
      <c r="C4" s="65" t="s">
        <v>56</v>
      </c>
      <c r="D4" s="105"/>
      <c r="E4" s="14"/>
      <c r="F4" s="15" t="s">
        <v>8306</v>
      </c>
      <c r="G4" s="63"/>
      <c r="H4" s="63"/>
      <c r="I4" s="107">
        <v>4</v>
      </c>
      <c r="J4" s="106"/>
      <c r="K4" s="49">
        <v>11</v>
      </c>
      <c r="L4" s="49">
        <v>4</v>
      </c>
      <c r="M4" s="49">
        <v>34</v>
      </c>
      <c r="N4" s="49">
        <v>38</v>
      </c>
      <c r="O4" s="49">
        <v>18</v>
      </c>
      <c r="P4" s="50">
        <v>0</v>
      </c>
      <c r="Q4" s="50">
        <v>0</v>
      </c>
      <c r="R4" s="49">
        <v>1</v>
      </c>
      <c r="S4" s="49">
        <v>0</v>
      </c>
      <c r="T4" s="49">
        <v>11</v>
      </c>
      <c r="U4" s="49">
        <v>38</v>
      </c>
      <c r="V4" s="49">
        <v>2</v>
      </c>
      <c r="W4" s="50">
        <v>1.652893</v>
      </c>
      <c r="X4" s="50">
        <v>0.09090909090909091</v>
      </c>
      <c r="Y4" s="49">
        <v>0</v>
      </c>
      <c r="Z4" s="50">
        <v>0</v>
      </c>
      <c r="AA4" s="49">
        <v>0</v>
      </c>
      <c r="AB4" s="50">
        <v>0</v>
      </c>
      <c r="AC4" s="49">
        <v>0</v>
      </c>
      <c r="AD4" s="50">
        <v>0</v>
      </c>
      <c r="AE4" s="49">
        <v>442</v>
      </c>
      <c r="AF4" s="50">
        <v>100</v>
      </c>
      <c r="AG4" s="49">
        <v>442</v>
      </c>
      <c r="AH4" s="78" t="s">
        <v>8122</v>
      </c>
      <c r="AI4" s="78" t="s">
        <v>319</v>
      </c>
      <c r="AJ4" s="78" t="s">
        <v>8145</v>
      </c>
      <c r="AK4" s="87" t="s">
        <v>8154</v>
      </c>
      <c r="AL4" s="87" t="s">
        <v>8192</v>
      </c>
      <c r="AM4" s="87"/>
      <c r="AN4" s="87" t="s">
        <v>8207</v>
      </c>
      <c r="AO4" s="87" t="s">
        <v>8215</v>
      </c>
    </row>
    <row r="5" spans="1:41" ht="15">
      <c r="A5" s="64" t="s">
        <v>616</v>
      </c>
      <c r="B5" s="65" t="s">
        <v>620</v>
      </c>
      <c r="C5" s="65" t="s">
        <v>56</v>
      </c>
      <c r="D5" s="105"/>
      <c r="E5" s="14"/>
      <c r="F5" s="15" t="s">
        <v>8307</v>
      </c>
      <c r="G5" s="63"/>
      <c r="H5" s="63"/>
      <c r="I5" s="107">
        <v>5</v>
      </c>
      <c r="J5" s="106"/>
      <c r="K5" s="49">
        <v>3</v>
      </c>
      <c r="L5" s="49">
        <v>1</v>
      </c>
      <c r="M5" s="49">
        <v>4</v>
      </c>
      <c r="N5" s="49">
        <v>5</v>
      </c>
      <c r="O5" s="49">
        <v>1</v>
      </c>
      <c r="P5" s="50">
        <v>0</v>
      </c>
      <c r="Q5" s="50">
        <v>0</v>
      </c>
      <c r="R5" s="49">
        <v>1</v>
      </c>
      <c r="S5" s="49">
        <v>0</v>
      </c>
      <c r="T5" s="49">
        <v>3</v>
      </c>
      <c r="U5" s="49">
        <v>5</v>
      </c>
      <c r="V5" s="49">
        <v>2</v>
      </c>
      <c r="W5" s="50">
        <v>0.888889</v>
      </c>
      <c r="X5" s="50">
        <v>0.3333333333333333</v>
      </c>
      <c r="Y5" s="49">
        <v>3</v>
      </c>
      <c r="Z5" s="50">
        <v>3.1578947368421053</v>
      </c>
      <c r="AA5" s="49">
        <v>0</v>
      </c>
      <c r="AB5" s="50">
        <v>0</v>
      </c>
      <c r="AC5" s="49">
        <v>0</v>
      </c>
      <c r="AD5" s="50">
        <v>0</v>
      </c>
      <c r="AE5" s="49">
        <v>92</v>
      </c>
      <c r="AF5" s="50">
        <v>96.84210526315789</v>
      </c>
      <c r="AG5" s="49">
        <v>95</v>
      </c>
      <c r="AH5" s="78" t="s">
        <v>8116</v>
      </c>
      <c r="AI5" s="78" t="s">
        <v>321</v>
      </c>
      <c r="AJ5" s="78" t="s">
        <v>331</v>
      </c>
      <c r="AK5" s="87" t="s">
        <v>8155</v>
      </c>
      <c r="AL5" s="87" t="s">
        <v>8193</v>
      </c>
      <c r="AM5" s="87"/>
      <c r="AN5" s="87" t="s">
        <v>219</v>
      </c>
      <c r="AO5" s="87" t="s">
        <v>8216</v>
      </c>
    </row>
    <row r="6" spans="1:41" ht="15">
      <c r="A6" s="64" t="s">
        <v>617</v>
      </c>
      <c r="B6" s="65" t="s">
        <v>621</v>
      </c>
      <c r="C6" s="65" t="s">
        <v>56</v>
      </c>
      <c r="D6" s="105"/>
      <c r="E6" s="14"/>
      <c r="F6" s="15" t="s">
        <v>617</v>
      </c>
      <c r="G6" s="63"/>
      <c r="H6" s="63"/>
      <c r="I6" s="107">
        <v>6</v>
      </c>
      <c r="J6" s="106"/>
      <c r="K6" s="49">
        <v>1</v>
      </c>
      <c r="L6" s="49">
        <v>1</v>
      </c>
      <c r="M6" s="49">
        <v>0</v>
      </c>
      <c r="N6" s="49">
        <v>1</v>
      </c>
      <c r="O6" s="49">
        <v>1</v>
      </c>
      <c r="P6" s="50" t="s">
        <v>625</v>
      </c>
      <c r="Q6" s="50" t="s">
        <v>625</v>
      </c>
      <c r="R6" s="49">
        <v>1</v>
      </c>
      <c r="S6" s="49">
        <v>1</v>
      </c>
      <c r="T6" s="49">
        <v>1</v>
      </c>
      <c r="U6" s="49">
        <v>1</v>
      </c>
      <c r="V6" s="49">
        <v>0</v>
      </c>
      <c r="W6" s="50">
        <v>0</v>
      </c>
      <c r="X6" s="50" t="s">
        <v>625</v>
      </c>
      <c r="Y6" s="49">
        <v>0</v>
      </c>
      <c r="Z6" s="50">
        <v>0</v>
      </c>
      <c r="AA6" s="49">
        <v>0</v>
      </c>
      <c r="AB6" s="50">
        <v>0</v>
      </c>
      <c r="AC6" s="49">
        <v>0</v>
      </c>
      <c r="AD6" s="50">
        <v>0</v>
      </c>
      <c r="AE6" s="49">
        <v>23</v>
      </c>
      <c r="AF6" s="50">
        <v>100</v>
      </c>
      <c r="AG6" s="49">
        <v>23</v>
      </c>
      <c r="AH6" s="78"/>
      <c r="AI6" s="78"/>
      <c r="AJ6" s="78" t="s">
        <v>8146</v>
      </c>
      <c r="AK6" s="87" t="s">
        <v>410</v>
      </c>
      <c r="AL6" s="87" t="s">
        <v>410</v>
      </c>
      <c r="AM6" s="87"/>
      <c r="AN6" s="87"/>
      <c r="AO6" s="87"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614</v>
      </c>
      <c r="B2" s="87" t="s">
        <v>216</v>
      </c>
      <c r="C2" s="78">
        <f>VLOOKUP(GroupVertices[[#This Row],[Vertex]],Vertices[],MATCH("ID",Vertices[[#Headers],[Vertex]:[Top Word Pairs in Tweet by Salience]],0),FALSE)</f>
        <v>6</v>
      </c>
    </row>
    <row r="3" spans="1:3" ht="15">
      <c r="A3" s="79" t="s">
        <v>614</v>
      </c>
      <c r="B3" s="87" t="s">
        <v>231</v>
      </c>
      <c r="C3" s="78">
        <f>VLOOKUP(GroupVertices[[#This Row],[Vertex]],Vertices[],MATCH("ID",Vertices[[#Headers],[Vertex]:[Top Word Pairs in Tweet by Salience]],0),FALSE)</f>
        <v>18</v>
      </c>
    </row>
    <row r="4" spans="1:3" ht="15">
      <c r="A4" s="79" t="s">
        <v>614</v>
      </c>
      <c r="B4" s="87" t="s">
        <v>230</v>
      </c>
      <c r="C4" s="78">
        <f>VLOOKUP(GroupVertices[[#This Row],[Vertex]],Vertices[],MATCH("ID",Vertices[[#Headers],[Vertex]:[Top Word Pairs in Tweet by Salience]],0),FALSE)</f>
        <v>17</v>
      </c>
    </row>
    <row r="5" spans="1:3" ht="15">
      <c r="A5" s="79" t="s">
        <v>614</v>
      </c>
      <c r="B5" s="87" t="s">
        <v>229</v>
      </c>
      <c r="C5" s="78">
        <f>VLOOKUP(GroupVertices[[#This Row],[Vertex]],Vertices[],MATCH("ID",Vertices[[#Headers],[Vertex]:[Top Word Pairs in Tweet by Salience]],0),FALSE)</f>
        <v>16</v>
      </c>
    </row>
    <row r="6" spans="1:3" ht="15">
      <c r="A6" s="79" t="s">
        <v>614</v>
      </c>
      <c r="B6" s="87" t="s">
        <v>228</v>
      </c>
      <c r="C6" s="78">
        <f>VLOOKUP(GroupVertices[[#This Row],[Vertex]],Vertices[],MATCH("ID",Vertices[[#Headers],[Vertex]:[Top Word Pairs in Tweet by Salience]],0),FALSE)</f>
        <v>15</v>
      </c>
    </row>
    <row r="7" spans="1:3" ht="15">
      <c r="A7" s="79" t="s">
        <v>614</v>
      </c>
      <c r="B7" s="87" t="s">
        <v>227</v>
      </c>
      <c r="C7" s="78">
        <f>VLOOKUP(GroupVertices[[#This Row],[Vertex]],Vertices[],MATCH("ID",Vertices[[#Headers],[Vertex]:[Top Word Pairs in Tweet by Salience]],0),FALSE)</f>
        <v>14</v>
      </c>
    </row>
    <row r="8" spans="1:3" ht="15">
      <c r="A8" s="79" t="s">
        <v>614</v>
      </c>
      <c r="B8" s="87" t="s">
        <v>226</v>
      </c>
      <c r="C8" s="78">
        <f>VLOOKUP(GroupVertices[[#This Row],[Vertex]],Vertices[],MATCH("ID",Vertices[[#Headers],[Vertex]:[Top Word Pairs in Tweet by Salience]],0),FALSE)</f>
        <v>13</v>
      </c>
    </row>
    <row r="9" spans="1:3" ht="15">
      <c r="A9" s="79" t="s">
        <v>614</v>
      </c>
      <c r="B9" s="87" t="s">
        <v>225</v>
      </c>
      <c r="C9" s="78">
        <f>VLOOKUP(GroupVertices[[#This Row],[Vertex]],Vertices[],MATCH("ID",Vertices[[#Headers],[Vertex]:[Top Word Pairs in Tweet by Salience]],0),FALSE)</f>
        <v>12</v>
      </c>
    </row>
    <row r="10" spans="1:3" ht="15">
      <c r="A10" s="79" t="s">
        <v>614</v>
      </c>
      <c r="B10" s="87" t="s">
        <v>224</v>
      </c>
      <c r="C10" s="78">
        <f>VLOOKUP(GroupVertices[[#This Row],[Vertex]],Vertices[],MATCH("ID",Vertices[[#Headers],[Vertex]:[Top Word Pairs in Tweet by Salience]],0),FALSE)</f>
        <v>11</v>
      </c>
    </row>
    <row r="11" spans="1:3" ht="15">
      <c r="A11" s="79" t="s">
        <v>614</v>
      </c>
      <c r="B11" s="87" t="s">
        <v>223</v>
      </c>
      <c r="C11" s="78">
        <f>VLOOKUP(GroupVertices[[#This Row],[Vertex]],Vertices[],MATCH("ID",Vertices[[#Headers],[Vertex]:[Top Word Pairs in Tweet by Salience]],0),FALSE)</f>
        <v>10</v>
      </c>
    </row>
    <row r="12" spans="1:3" ht="15">
      <c r="A12" s="79" t="s">
        <v>614</v>
      </c>
      <c r="B12" s="87" t="s">
        <v>222</v>
      </c>
      <c r="C12" s="78">
        <f>VLOOKUP(GroupVertices[[#This Row],[Vertex]],Vertices[],MATCH("ID",Vertices[[#Headers],[Vertex]:[Top Word Pairs in Tweet by Salience]],0),FALSE)</f>
        <v>9</v>
      </c>
    </row>
    <row r="13" spans="1:3" ht="15">
      <c r="A13" s="79" t="s">
        <v>614</v>
      </c>
      <c r="B13" s="87" t="s">
        <v>221</v>
      </c>
      <c r="C13" s="78">
        <f>VLOOKUP(GroupVertices[[#This Row],[Vertex]],Vertices[],MATCH("ID",Vertices[[#Headers],[Vertex]:[Top Word Pairs in Tweet by Salience]],0),FALSE)</f>
        <v>8</v>
      </c>
    </row>
    <row r="14" spans="1:3" ht="15">
      <c r="A14" s="79" t="s">
        <v>614</v>
      </c>
      <c r="B14" s="87" t="s">
        <v>220</v>
      </c>
      <c r="C14" s="78">
        <f>VLOOKUP(GroupVertices[[#This Row],[Vertex]],Vertices[],MATCH("ID",Vertices[[#Headers],[Vertex]:[Top Word Pairs in Tweet by Salience]],0),FALSE)</f>
        <v>7</v>
      </c>
    </row>
    <row r="15" spans="1:3" ht="15">
      <c r="A15" s="79" t="s">
        <v>615</v>
      </c>
      <c r="B15" s="87" t="s">
        <v>218</v>
      </c>
      <c r="C15" s="78">
        <f>VLOOKUP(GroupVertices[[#This Row],[Vertex]],Vertices[],MATCH("ID",Vertices[[#Headers],[Vertex]:[Top Word Pairs in Tweet by Salience]],0),FALSE)</f>
        <v>19</v>
      </c>
    </row>
    <row r="16" spans="1:3" ht="15">
      <c r="A16" s="79" t="s">
        <v>615</v>
      </c>
      <c r="B16" s="87" t="s">
        <v>241</v>
      </c>
      <c r="C16" s="78">
        <f>VLOOKUP(GroupVertices[[#This Row],[Vertex]],Vertices[],MATCH("ID",Vertices[[#Headers],[Vertex]:[Top Word Pairs in Tweet by Salience]],0),FALSE)</f>
        <v>30</v>
      </c>
    </row>
    <row r="17" spans="1:3" ht="15">
      <c r="A17" s="79" t="s">
        <v>615</v>
      </c>
      <c r="B17" s="87" t="s">
        <v>240</v>
      </c>
      <c r="C17" s="78">
        <f>VLOOKUP(GroupVertices[[#This Row],[Vertex]],Vertices[],MATCH("ID",Vertices[[#Headers],[Vertex]:[Top Word Pairs in Tweet by Salience]],0),FALSE)</f>
        <v>29</v>
      </c>
    </row>
    <row r="18" spans="1:3" ht="15">
      <c r="A18" s="79" t="s">
        <v>615</v>
      </c>
      <c r="B18" s="87" t="s">
        <v>239</v>
      </c>
      <c r="C18" s="78">
        <f>VLOOKUP(GroupVertices[[#This Row],[Vertex]],Vertices[],MATCH("ID",Vertices[[#Headers],[Vertex]:[Top Word Pairs in Tweet by Salience]],0),FALSE)</f>
        <v>28</v>
      </c>
    </row>
    <row r="19" spans="1:3" ht="15">
      <c r="A19" s="79" t="s">
        <v>615</v>
      </c>
      <c r="B19" s="87" t="s">
        <v>238</v>
      </c>
      <c r="C19" s="78">
        <f>VLOOKUP(GroupVertices[[#This Row],[Vertex]],Vertices[],MATCH("ID",Vertices[[#Headers],[Vertex]:[Top Word Pairs in Tweet by Salience]],0),FALSE)</f>
        <v>27</v>
      </c>
    </row>
    <row r="20" spans="1:3" ht="15">
      <c r="A20" s="79" t="s">
        <v>615</v>
      </c>
      <c r="B20" s="87" t="s">
        <v>237</v>
      </c>
      <c r="C20" s="78">
        <f>VLOOKUP(GroupVertices[[#This Row],[Vertex]],Vertices[],MATCH("ID",Vertices[[#Headers],[Vertex]:[Top Word Pairs in Tweet by Salience]],0),FALSE)</f>
        <v>26</v>
      </c>
    </row>
    <row r="21" spans="1:3" ht="15">
      <c r="A21" s="79" t="s">
        <v>615</v>
      </c>
      <c r="B21" s="87" t="s">
        <v>236</v>
      </c>
      <c r="C21" s="78">
        <f>VLOOKUP(GroupVertices[[#This Row],[Vertex]],Vertices[],MATCH("ID",Vertices[[#Headers],[Vertex]:[Top Word Pairs in Tweet by Salience]],0),FALSE)</f>
        <v>25</v>
      </c>
    </row>
    <row r="22" spans="1:3" ht="15">
      <c r="A22" s="79" t="s">
        <v>615</v>
      </c>
      <c r="B22" s="87" t="s">
        <v>235</v>
      </c>
      <c r="C22" s="78">
        <f>VLOOKUP(GroupVertices[[#This Row],[Vertex]],Vertices[],MATCH("ID",Vertices[[#Headers],[Vertex]:[Top Word Pairs in Tweet by Salience]],0),FALSE)</f>
        <v>24</v>
      </c>
    </row>
    <row r="23" spans="1:3" ht="15">
      <c r="A23" s="79" t="s">
        <v>615</v>
      </c>
      <c r="B23" s="87" t="s">
        <v>234</v>
      </c>
      <c r="C23" s="78">
        <f>VLOOKUP(GroupVertices[[#This Row],[Vertex]],Vertices[],MATCH("ID",Vertices[[#Headers],[Vertex]:[Top Word Pairs in Tweet by Salience]],0),FALSE)</f>
        <v>23</v>
      </c>
    </row>
    <row r="24" spans="1:3" ht="15">
      <c r="A24" s="79" t="s">
        <v>615</v>
      </c>
      <c r="B24" s="87" t="s">
        <v>233</v>
      </c>
      <c r="C24" s="78">
        <f>VLOOKUP(GroupVertices[[#This Row],[Vertex]],Vertices[],MATCH("ID",Vertices[[#Headers],[Vertex]:[Top Word Pairs in Tweet by Salience]],0),FALSE)</f>
        <v>21</v>
      </c>
    </row>
    <row r="25" spans="1:3" ht="15">
      <c r="A25" s="79" t="s">
        <v>615</v>
      </c>
      <c r="B25" s="87" t="s">
        <v>232</v>
      </c>
      <c r="C25" s="78">
        <f>VLOOKUP(GroupVertices[[#This Row],[Vertex]],Vertices[],MATCH("ID",Vertices[[#Headers],[Vertex]:[Top Word Pairs in Tweet by Salience]],0),FALSE)</f>
        <v>20</v>
      </c>
    </row>
    <row r="26" spans="1:3" ht="15">
      <c r="A26" s="79" t="s">
        <v>616</v>
      </c>
      <c r="B26" s="87" t="s">
        <v>219</v>
      </c>
      <c r="C26" s="78">
        <f>VLOOKUP(GroupVertices[[#This Row],[Vertex]],Vertices[],MATCH("ID",Vertices[[#Headers],[Vertex]:[Top Word Pairs in Tweet by Salience]],0),FALSE)</f>
        <v>4</v>
      </c>
    </row>
    <row r="27" spans="1:3" ht="15">
      <c r="A27" s="79" t="s">
        <v>616</v>
      </c>
      <c r="B27" s="87" t="s">
        <v>215</v>
      </c>
      <c r="C27" s="78">
        <f>VLOOKUP(GroupVertices[[#This Row],[Vertex]],Vertices[],MATCH("ID",Vertices[[#Headers],[Vertex]:[Top Word Pairs in Tweet by Salience]],0),FALSE)</f>
        <v>5</v>
      </c>
    </row>
    <row r="28" spans="1:3" ht="15">
      <c r="A28" s="79" t="s">
        <v>616</v>
      </c>
      <c r="B28" s="87" t="s">
        <v>214</v>
      </c>
      <c r="C28" s="78">
        <f>VLOOKUP(GroupVertices[[#This Row],[Vertex]],Vertices[],MATCH("ID",Vertices[[#Headers],[Vertex]:[Top Word Pairs in Tweet by Salience]],0),FALSE)</f>
        <v>3</v>
      </c>
    </row>
    <row r="29" spans="1:3" ht="15">
      <c r="A29" s="79" t="s">
        <v>617</v>
      </c>
      <c r="B29" s="87" t="s">
        <v>217</v>
      </c>
      <c r="C29"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576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0.031189</v>
      </c>
      <c r="Q2" s="39">
        <f>COUNTIF(Vertices[PageRank],"&gt;= "&amp;P2)-COUNTIF(Vertices[PageRank],"&gt;="&amp;P3)</f>
        <v>24</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13.970588235294118</v>
      </c>
      <c r="K3" s="41">
        <f>COUNTIF(Vertices[Betweenness Centrality],"&gt;= "&amp;J3)-COUNTIF(Vertices[Betweenness Centrality],"&gt;="&amp;J4)</f>
        <v>0</v>
      </c>
      <c r="L3" s="40">
        <f aca="true" t="shared" si="5" ref="L3:L35">L2+($L$36-$L$2)/BinDivisor</f>
        <v>0.020455088235294117</v>
      </c>
      <c r="M3" s="41">
        <f>COUNTIF(Vertices[Closeness Centrality],"&gt;= "&amp;L3)-COUNTIF(Vertices[Closeness Centrality],"&gt;="&amp;L4)</f>
        <v>0</v>
      </c>
      <c r="N3" s="40">
        <f aca="true" t="shared" si="6" ref="N3:N35">N2+($N$36-$N$2)/BinDivisor</f>
        <v>0.017836088235294117</v>
      </c>
      <c r="O3" s="41">
        <f>COUNTIF(Vertices[Eigenvector Centrality],"&gt;= "&amp;N3)-COUNTIF(Vertices[Eigenvector Centrality],"&gt;="&amp;N4)</f>
        <v>0</v>
      </c>
      <c r="P3" s="40">
        <f aca="true" t="shared" si="7" ref="P3:P35">P2+($P$36-$P$2)/BinDivisor</f>
        <v>0.03304517647058824</v>
      </c>
      <c r="Q3" s="41">
        <f>COUNTIF(Vertices[PageRank],"&gt;= "&amp;P3)-COUNTIF(Vertices[PageRank],"&gt;="&amp;P4)</f>
        <v>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4</v>
      </c>
      <c r="J4" s="38">
        <f t="shared" si="4"/>
        <v>27.941176470588236</v>
      </c>
      <c r="K4" s="39">
        <f>COUNTIF(Vertices[Betweenness Centrality],"&gt;= "&amp;J4)-COUNTIF(Vertices[Betweenness Centrality],"&gt;="&amp;J5)</f>
        <v>0</v>
      </c>
      <c r="L4" s="38">
        <f t="shared" si="5"/>
        <v>0.040910176470588235</v>
      </c>
      <c r="M4" s="39">
        <f>COUNTIF(Vertices[Closeness Centrality],"&gt;= "&amp;L4)-COUNTIF(Vertices[Closeness Centrality],"&gt;="&amp;L5)</f>
        <v>0</v>
      </c>
      <c r="N4" s="38">
        <f t="shared" si="6"/>
        <v>0.035672176470588235</v>
      </c>
      <c r="O4" s="39">
        <f>COUNTIF(Vertices[Eigenvector Centrality],"&gt;= "&amp;N4)-COUNTIF(Vertices[Eigenvector Centrality],"&gt;="&amp;N5)</f>
        <v>0</v>
      </c>
      <c r="P4" s="38">
        <f t="shared" si="7"/>
        <v>0.034901352941176474</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41.911764705882355</v>
      </c>
      <c r="K5" s="41">
        <f>COUNTIF(Vertices[Betweenness Centrality],"&gt;= "&amp;J5)-COUNTIF(Vertices[Betweenness Centrality],"&gt;="&amp;J6)</f>
        <v>0</v>
      </c>
      <c r="L5" s="40">
        <f t="shared" si="5"/>
        <v>0.061365264705882355</v>
      </c>
      <c r="M5" s="41">
        <f>COUNTIF(Vertices[Closeness Centrality],"&gt;= "&amp;L5)-COUNTIF(Vertices[Closeness Centrality],"&gt;="&amp;L6)</f>
        <v>0</v>
      </c>
      <c r="N5" s="40">
        <f t="shared" si="6"/>
        <v>0.05350826470588235</v>
      </c>
      <c r="O5" s="41">
        <f>COUNTIF(Vertices[Eigenvector Centrality],"&gt;= "&amp;N5)-COUNTIF(Vertices[Eigenvector Centrality],"&gt;="&amp;N6)</f>
        <v>2</v>
      </c>
      <c r="P5" s="40">
        <f t="shared" si="7"/>
        <v>0.03675752941176471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0</v>
      </c>
      <c r="J6" s="38">
        <f t="shared" si="4"/>
        <v>55.88235294117647</v>
      </c>
      <c r="K6" s="39">
        <f>COUNTIF(Vertices[Betweenness Centrality],"&gt;= "&amp;J6)-COUNTIF(Vertices[Betweenness Centrality],"&gt;="&amp;J7)</f>
        <v>0</v>
      </c>
      <c r="L6" s="38">
        <f t="shared" si="5"/>
        <v>0.08182035294117647</v>
      </c>
      <c r="M6" s="39">
        <f>COUNTIF(Vertices[Closeness Centrality],"&gt;= "&amp;L6)-COUNTIF(Vertices[Closeness Centrality],"&gt;="&amp;L7)</f>
        <v>0</v>
      </c>
      <c r="N6" s="38">
        <f t="shared" si="6"/>
        <v>0.07134435294117647</v>
      </c>
      <c r="O6" s="39">
        <f>COUNTIF(Vertices[Eigenvector Centrality],"&gt;= "&amp;N6)-COUNTIF(Vertices[Eigenvector Centrality],"&gt;="&amp;N7)</f>
        <v>0</v>
      </c>
      <c r="P6" s="38">
        <f t="shared" si="7"/>
        <v>0.038613705882352946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69.8529411764706</v>
      </c>
      <c r="K7" s="41">
        <f>COUNTIF(Vertices[Betweenness Centrality],"&gt;= "&amp;J7)-COUNTIF(Vertices[Betweenness Centrality],"&gt;="&amp;J8)</f>
        <v>0</v>
      </c>
      <c r="L7" s="40">
        <f t="shared" si="5"/>
        <v>0.10227544117647058</v>
      </c>
      <c r="M7" s="41">
        <f>COUNTIF(Vertices[Closeness Centrality],"&gt;= "&amp;L7)-COUNTIF(Vertices[Closeness Centrality],"&gt;="&amp;L8)</f>
        <v>0</v>
      </c>
      <c r="N7" s="40">
        <f t="shared" si="6"/>
        <v>0.08918044117647059</v>
      </c>
      <c r="O7" s="41">
        <f>COUNTIF(Vertices[Eigenvector Centrality],"&gt;= "&amp;N7)-COUNTIF(Vertices[Eigenvector Centrality],"&gt;="&amp;N8)</f>
        <v>8</v>
      </c>
      <c r="P7" s="40">
        <f t="shared" si="7"/>
        <v>0.04046988235294118</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128</v>
      </c>
      <c r="D8" s="33">
        <f t="shared" si="1"/>
        <v>0</v>
      </c>
      <c r="E8" s="3">
        <f>COUNTIF(Vertices[Degree],"&gt;= "&amp;D8)-COUNTIF(Vertices[Degree],"&gt;="&amp;D9)</f>
        <v>0</v>
      </c>
      <c r="F8" s="38">
        <f t="shared" si="2"/>
        <v>0.8823529411764707</v>
      </c>
      <c r="G8" s="39">
        <f>COUNTIF(Vertices[In-Degree],"&gt;= "&amp;F8)-COUNTIF(Vertices[In-Degree],"&gt;="&amp;F9)</f>
        <v>22</v>
      </c>
      <c r="H8" s="38">
        <f t="shared" si="3"/>
        <v>3</v>
      </c>
      <c r="I8" s="39">
        <f>COUNTIF(Vertices[Out-Degree],"&gt;= "&amp;H8)-COUNTIF(Vertices[Out-Degree],"&gt;="&amp;H9)</f>
        <v>0</v>
      </c>
      <c r="J8" s="38">
        <f t="shared" si="4"/>
        <v>83.82352941176471</v>
      </c>
      <c r="K8" s="39">
        <f>COUNTIF(Vertices[Betweenness Centrality],"&gt;= "&amp;J8)-COUNTIF(Vertices[Betweenness Centrality],"&gt;="&amp;J9)</f>
        <v>0</v>
      </c>
      <c r="L8" s="38">
        <f t="shared" si="5"/>
        <v>0.1227305294117647</v>
      </c>
      <c r="M8" s="39">
        <f>COUNTIF(Vertices[Closeness Centrality],"&gt;= "&amp;L8)-COUNTIF(Vertices[Closeness Centrality],"&gt;="&amp;L9)</f>
        <v>0</v>
      </c>
      <c r="N8" s="38">
        <f t="shared" si="6"/>
        <v>0.1070165294117647</v>
      </c>
      <c r="O8" s="39">
        <f>COUNTIF(Vertices[Eigenvector Centrality],"&gt;= "&amp;N8)-COUNTIF(Vertices[Eigenvector Centrality],"&gt;="&amp;N9)</f>
        <v>12</v>
      </c>
      <c r="P8" s="38">
        <f t="shared" si="7"/>
        <v>0.04232605882352942</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97.79411764705883</v>
      </c>
      <c r="K9" s="41">
        <f>COUNTIF(Vertices[Betweenness Centrality],"&gt;= "&amp;J9)-COUNTIF(Vertices[Betweenness Centrality],"&gt;="&amp;J10)</f>
        <v>1</v>
      </c>
      <c r="L9" s="40">
        <f t="shared" si="5"/>
        <v>0.1431856176470588</v>
      </c>
      <c r="M9" s="41">
        <f>COUNTIF(Vertices[Closeness Centrality],"&gt;= "&amp;L9)-COUNTIF(Vertices[Closeness Centrality],"&gt;="&amp;L10)</f>
        <v>0</v>
      </c>
      <c r="N9" s="40">
        <f t="shared" si="6"/>
        <v>0.12485261764705882</v>
      </c>
      <c r="O9" s="41">
        <f>COUNTIF(Vertices[Eigenvector Centrality],"&gt;= "&amp;N9)-COUNTIF(Vertices[Eigenvector Centrality],"&gt;="&amp;N10)</f>
        <v>0</v>
      </c>
      <c r="P9" s="40">
        <f t="shared" si="7"/>
        <v>0.044182235294117654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111.76470588235294</v>
      </c>
      <c r="K10" s="39">
        <f>COUNTIF(Vertices[Betweenness Centrality],"&gt;= "&amp;J10)-COUNTIF(Vertices[Betweenness Centrality],"&gt;="&amp;J11)</f>
        <v>0</v>
      </c>
      <c r="L10" s="38">
        <f t="shared" si="5"/>
        <v>0.16364070588235294</v>
      </c>
      <c r="M10" s="39">
        <f>COUNTIF(Vertices[Closeness Centrality],"&gt;= "&amp;L10)-COUNTIF(Vertices[Closeness Centrality],"&gt;="&amp;L11)</f>
        <v>0</v>
      </c>
      <c r="N10" s="38">
        <f t="shared" si="6"/>
        <v>0.14268870588235294</v>
      </c>
      <c r="O10" s="39">
        <f>COUNTIF(Vertices[Eigenvector Centrality],"&gt;= "&amp;N10)-COUNTIF(Vertices[Eigenvector Centrality],"&gt;="&amp;N11)</f>
        <v>0</v>
      </c>
      <c r="P10" s="38">
        <f t="shared" si="7"/>
        <v>0.04603841176470589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125.73529411764706</v>
      </c>
      <c r="K11" s="41">
        <f>COUNTIF(Vertices[Betweenness Centrality],"&gt;= "&amp;J11)-COUNTIF(Vertices[Betweenness Centrality],"&gt;="&amp;J12)</f>
        <v>0</v>
      </c>
      <c r="L11" s="40">
        <f t="shared" si="5"/>
        <v>0.18409579411764707</v>
      </c>
      <c r="M11" s="41">
        <f>COUNTIF(Vertices[Closeness Centrality],"&gt;= "&amp;L11)-COUNTIF(Vertices[Closeness Centrality],"&gt;="&amp;L12)</f>
        <v>0</v>
      </c>
      <c r="N11" s="40">
        <f t="shared" si="6"/>
        <v>0.16052479411764706</v>
      </c>
      <c r="O11" s="41">
        <f>COUNTIF(Vertices[Eigenvector Centrality],"&gt;= "&amp;N11)-COUNTIF(Vertices[Eigenvector Centrality],"&gt;="&amp;N12)</f>
        <v>0</v>
      </c>
      <c r="P11" s="40">
        <f t="shared" si="7"/>
        <v>0.047894588235294126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98</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0</v>
      </c>
      <c r="J12" s="38">
        <f t="shared" si="4"/>
        <v>139.7058823529412</v>
      </c>
      <c r="K12" s="39">
        <f>COUNTIF(Vertices[Betweenness Centrality],"&gt;= "&amp;J12)-COUNTIF(Vertices[Betweenness Centrality],"&gt;="&amp;J13)</f>
        <v>0</v>
      </c>
      <c r="L12" s="38">
        <f t="shared" si="5"/>
        <v>0.2045508823529412</v>
      </c>
      <c r="M12" s="39">
        <f>COUNTIF(Vertices[Closeness Centrality],"&gt;= "&amp;L12)-COUNTIF(Vertices[Closeness Centrality],"&gt;="&amp;L13)</f>
        <v>0</v>
      </c>
      <c r="N12" s="38">
        <f t="shared" si="6"/>
        <v>0.17836088235294117</v>
      </c>
      <c r="O12" s="39">
        <f>COUNTIF(Vertices[Eigenvector Centrality],"&gt;= "&amp;N12)-COUNTIF(Vertices[Eigenvector Centrality],"&gt;="&amp;N13)</f>
        <v>0</v>
      </c>
      <c r="P12" s="38">
        <f t="shared" si="7"/>
        <v>0.04975076470588236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20</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153.6764705882353</v>
      </c>
      <c r="K13" s="41">
        <f>COUNTIF(Vertices[Betweenness Centrality],"&gt;= "&amp;J13)-COUNTIF(Vertices[Betweenness Centrality],"&gt;="&amp;J14)</f>
        <v>0</v>
      </c>
      <c r="L13" s="40">
        <f t="shared" si="5"/>
        <v>0.22500597058823532</v>
      </c>
      <c r="M13" s="41">
        <f>COUNTIF(Vertices[Closeness Centrality],"&gt;= "&amp;L13)-COUNTIF(Vertices[Closeness Centrality],"&gt;="&amp;L14)</f>
        <v>0</v>
      </c>
      <c r="N13" s="40">
        <f t="shared" si="6"/>
        <v>0.1961969705882353</v>
      </c>
      <c r="O13" s="41">
        <f>COUNTIF(Vertices[Eigenvector Centrality],"&gt;= "&amp;N13)-COUNTIF(Vertices[Eigenvector Centrality],"&gt;="&amp;N14)</f>
        <v>2</v>
      </c>
      <c r="P13" s="40">
        <f t="shared" si="7"/>
        <v>0.0516069411764706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243</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167.64705882352942</v>
      </c>
      <c r="K14" s="39">
        <f>COUNTIF(Vertices[Betweenness Centrality],"&gt;= "&amp;J14)-COUNTIF(Vertices[Betweenness Centrality],"&gt;="&amp;J15)</f>
        <v>0</v>
      </c>
      <c r="L14" s="38">
        <f t="shared" si="5"/>
        <v>0.24546105882352945</v>
      </c>
      <c r="M14" s="39">
        <f>COUNTIF(Vertices[Closeness Centrality],"&gt;= "&amp;L14)-COUNTIF(Vertices[Closeness Centrality],"&gt;="&amp;L15)</f>
        <v>0</v>
      </c>
      <c r="N14" s="38">
        <f t="shared" si="6"/>
        <v>0.2140330588235294</v>
      </c>
      <c r="O14" s="39">
        <f>COUNTIF(Vertices[Eigenvector Centrality],"&gt;= "&amp;N14)-COUNTIF(Vertices[Eigenvector Centrality],"&gt;="&amp;N15)</f>
        <v>0</v>
      </c>
      <c r="P14" s="38">
        <f t="shared" si="7"/>
        <v>0.053463117647058835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1.9117647058823526</v>
      </c>
      <c r="G15" s="41">
        <f>COUNTIF(Vertices[In-Degree],"&gt;= "&amp;F15)-COUNTIF(Vertices[In-Degree],"&gt;="&amp;F16)</f>
        <v>3</v>
      </c>
      <c r="H15" s="40">
        <f t="shared" si="3"/>
        <v>6.5</v>
      </c>
      <c r="I15" s="41">
        <f>COUNTIF(Vertices[Out-Degree],"&gt;= "&amp;H15)-COUNTIF(Vertices[Out-Degree],"&gt;="&amp;H16)</f>
        <v>0</v>
      </c>
      <c r="J15" s="40">
        <f t="shared" si="4"/>
        <v>181.61764705882354</v>
      </c>
      <c r="K15" s="41">
        <f>COUNTIF(Vertices[Betweenness Centrality],"&gt;= "&amp;J15)-COUNTIF(Vertices[Betweenness Centrality],"&gt;="&amp;J16)</f>
        <v>0</v>
      </c>
      <c r="L15" s="40">
        <f t="shared" si="5"/>
        <v>0.26591614705882355</v>
      </c>
      <c r="M15" s="41">
        <f>COUNTIF(Vertices[Closeness Centrality],"&gt;= "&amp;L15)-COUNTIF(Vertices[Closeness Centrality],"&gt;="&amp;L16)</f>
        <v>0</v>
      </c>
      <c r="N15" s="40">
        <f t="shared" si="6"/>
        <v>0.23186914705882353</v>
      </c>
      <c r="O15" s="41">
        <f>COUNTIF(Vertices[Eigenvector Centrality],"&gt;= "&amp;N15)-COUNTIF(Vertices[Eigenvector Centrality],"&gt;="&amp;N16)</f>
        <v>0</v>
      </c>
      <c r="P15" s="40">
        <f t="shared" si="7"/>
        <v>0.05531929411764707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195.58823529411765</v>
      </c>
      <c r="K16" s="39">
        <f>COUNTIF(Vertices[Betweenness Centrality],"&gt;= "&amp;J16)-COUNTIF(Vertices[Betweenness Centrality],"&gt;="&amp;J17)</f>
        <v>0</v>
      </c>
      <c r="L16" s="38">
        <f t="shared" si="5"/>
        <v>0.2863712352941177</v>
      </c>
      <c r="M16" s="39">
        <f>COUNTIF(Vertices[Closeness Centrality],"&gt;= "&amp;L16)-COUNTIF(Vertices[Closeness Centrality],"&gt;="&amp;L17)</f>
        <v>0</v>
      </c>
      <c r="N16" s="38">
        <f t="shared" si="6"/>
        <v>0.24970523529411764</v>
      </c>
      <c r="O16" s="39">
        <f>COUNTIF(Vertices[Eigenvector Centrality],"&gt;= "&amp;N16)-COUNTIF(Vertices[Eigenvector Centrality],"&gt;="&amp;N17)</f>
        <v>0</v>
      </c>
      <c r="P16" s="38">
        <f t="shared" si="7"/>
        <v>0.05717547058823531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21</v>
      </c>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209.55882352941177</v>
      </c>
      <c r="K17" s="41">
        <f>COUNTIF(Vertices[Betweenness Centrality],"&gt;= "&amp;J17)-COUNTIF(Vertices[Betweenness Centrality],"&gt;="&amp;J18)</f>
        <v>0</v>
      </c>
      <c r="L17" s="40">
        <f t="shared" si="5"/>
        <v>0.3068263235294118</v>
      </c>
      <c r="M17" s="41">
        <f>COUNTIF(Vertices[Closeness Centrality],"&gt;= "&amp;L17)-COUNTIF(Vertices[Closeness Centrality],"&gt;="&amp;L18)</f>
        <v>0</v>
      </c>
      <c r="N17" s="40">
        <f t="shared" si="6"/>
        <v>0.26754132352941173</v>
      </c>
      <c r="O17" s="41">
        <f>COUNTIF(Vertices[Eigenvector Centrality],"&gt;= "&amp;N17)-COUNTIF(Vertices[Eigenvector Centrality],"&gt;="&amp;N18)</f>
        <v>1</v>
      </c>
      <c r="P17" s="40">
        <f t="shared" si="7"/>
        <v>0.05903164705882354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223.52941176470588</v>
      </c>
      <c r="K18" s="39">
        <f>COUNTIF(Vertices[Betweenness Centrality],"&gt;= "&amp;J18)-COUNTIF(Vertices[Betweenness Centrality],"&gt;="&amp;J19)</f>
        <v>0</v>
      </c>
      <c r="L18" s="38">
        <f t="shared" si="5"/>
        <v>0.32728141176470593</v>
      </c>
      <c r="M18" s="39">
        <f>COUNTIF(Vertices[Closeness Centrality],"&gt;= "&amp;L18)-COUNTIF(Vertices[Closeness Centrality],"&gt;="&amp;L19)</f>
        <v>2</v>
      </c>
      <c r="N18" s="38">
        <f t="shared" si="6"/>
        <v>0.2853774117647059</v>
      </c>
      <c r="O18" s="39">
        <f>COUNTIF(Vertices[Eigenvector Centrality],"&gt;= "&amp;N18)-COUNTIF(Vertices[Eigenvector Centrality],"&gt;="&amp;N19)</f>
        <v>0</v>
      </c>
      <c r="P18" s="38">
        <f t="shared" si="7"/>
        <v>0.06088782352941178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237.5</v>
      </c>
      <c r="K19" s="41">
        <f>COUNTIF(Vertices[Betweenness Centrality],"&gt;= "&amp;J19)-COUNTIF(Vertices[Betweenness Centrality],"&gt;="&amp;J20)</f>
        <v>0</v>
      </c>
      <c r="L19" s="40">
        <f t="shared" si="5"/>
        <v>0.34773650000000006</v>
      </c>
      <c r="M19" s="41">
        <f>COUNTIF(Vertices[Closeness Centrality],"&gt;= "&amp;L19)-COUNTIF(Vertices[Closeness Centrality],"&gt;="&amp;L20)</f>
        <v>0</v>
      </c>
      <c r="N19" s="40">
        <f t="shared" si="6"/>
        <v>0.3032135</v>
      </c>
      <c r="O19" s="41">
        <f>COUNTIF(Vertices[Eigenvector Centrality],"&gt;= "&amp;N19)-COUNTIF(Vertices[Eigenvector Centrality],"&gt;="&amp;N20)</f>
        <v>0</v>
      </c>
      <c r="P19" s="40">
        <f t="shared" si="7"/>
        <v>0.06274400000000001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251.47058823529412</v>
      </c>
      <c r="K20" s="39">
        <f>COUNTIF(Vertices[Betweenness Centrality],"&gt;= "&amp;J20)-COUNTIF(Vertices[Betweenness Centrality],"&gt;="&amp;J21)</f>
        <v>0</v>
      </c>
      <c r="L20" s="38">
        <f t="shared" si="5"/>
        <v>0.3681915882352942</v>
      </c>
      <c r="M20" s="39">
        <f>COUNTIF(Vertices[Closeness Centrality],"&gt;= "&amp;L20)-COUNTIF(Vertices[Closeness Centrality],"&gt;="&amp;L21)</f>
        <v>8</v>
      </c>
      <c r="N20" s="38">
        <f t="shared" si="6"/>
        <v>0.32104958823529417</v>
      </c>
      <c r="O20" s="39">
        <f>COUNTIF(Vertices[Eigenvector Centrality],"&gt;= "&amp;N20)-COUNTIF(Vertices[Eigenvector Centrality],"&gt;="&amp;N21)</f>
        <v>0</v>
      </c>
      <c r="P20" s="38">
        <f t="shared" si="7"/>
        <v>0.06460017647058824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265.44117647058823</v>
      </c>
      <c r="K21" s="41">
        <f>COUNTIF(Vertices[Betweenness Centrality],"&gt;= "&amp;J21)-COUNTIF(Vertices[Betweenness Centrality],"&gt;="&amp;J22)</f>
        <v>0</v>
      </c>
      <c r="L21" s="40">
        <f t="shared" si="5"/>
        <v>0.3886466764705883</v>
      </c>
      <c r="M21" s="41">
        <f>COUNTIF(Vertices[Closeness Centrality],"&gt;= "&amp;L21)-COUNTIF(Vertices[Closeness Centrality],"&gt;="&amp;L22)</f>
        <v>0</v>
      </c>
      <c r="N21" s="40">
        <f t="shared" si="6"/>
        <v>0.3388856764705883</v>
      </c>
      <c r="O21" s="41">
        <f>COUNTIF(Vertices[Eigenvector Centrality],"&gt;= "&amp;N21)-COUNTIF(Vertices[Eigenvector Centrality],"&gt;="&amp;N22)</f>
        <v>0</v>
      </c>
      <c r="P21" s="40">
        <f t="shared" si="7"/>
        <v>0.06645635294117648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2.9411764705882346</v>
      </c>
      <c r="G22" s="39">
        <f>COUNTIF(Vertices[In-Degree],"&gt;= "&amp;F22)-COUNTIF(Vertices[In-Degree],"&gt;="&amp;F23)</f>
        <v>0</v>
      </c>
      <c r="H22" s="38">
        <f t="shared" si="3"/>
        <v>10</v>
      </c>
      <c r="I22" s="39">
        <f>COUNTIF(Vertices[Out-Degree],"&gt;= "&amp;H22)-COUNTIF(Vertices[Out-Degree],"&gt;="&amp;H23)</f>
        <v>0</v>
      </c>
      <c r="J22" s="38">
        <f t="shared" si="4"/>
        <v>279.4117647058824</v>
      </c>
      <c r="K22" s="39">
        <f>COUNTIF(Vertices[Betweenness Centrality],"&gt;= "&amp;J22)-COUNTIF(Vertices[Betweenness Centrality],"&gt;="&amp;J23)</f>
        <v>0</v>
      </c>
      <c r="L22" s="38">
        <f t="shared" si="5"/>
        <v>0.40910176470588244</v>
      </c>
      <c r="M22" s="39">
        <f>COUNTIF(Vertices[Closeness Centrality],"&gt;= "&amp;L22)-COUNTIF(Vertices[Closeness Centrality],"&gt;="&amp;L23)</f>
        <v>12</v>
      </c>
      <c r="N22" s="38">
        <f t="shared" si="6"/>
        <v>0.35672176470588246</v>
      </c>
      <c r="O22" s="39">
        <f>COUNTIF(Vertices[Eigenvector Centrality],"&gt;= "&amp;N22)-COUNTIF(Vertices[Eigenvector Centrality],"&gt;="&amp;N23)</f>
        <v>0</v>
      </c>
      <c r="P22" s="38">
        <f t="shared" si="7"/>
        <v>0.06831252941176472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293.3823529411765</v>
      </c>
      <c r="K23" s="41">
        <f>COUNTIF(Vertices[Betweenness Centrality],"&gt;= "&amp;J23)-COUNTIF(Vertices[Betweenness Centrality],"&gt;="&amp;J24)</f>
        <v>0</v>
      </c>
      <c r="L23" s="40">
        <f t="shared" si="5"/>
        <v>0.42955685294117657</v>
      </c>
      <c r="M23" s="41">
        <f>COUNTIF(Vertices[Closeness Centrality],"&gt;= "&amp;L23)-COUNTIF(Vertices[Closeness Centrality],"&gt;="&amp;L24)</f>
        <v>0</v>
      </c>
      <c r="N23" s="40">
        <f t="shared" si="6"/>
        <v>0.3745578529411766</v>
      </c>
      <c r="O23" s="41">
        <f>COUNTIF(Vertices[Eigenvector Centrality],"&gt;= "&amp;N23)-COUNTIF(Vertices[Eigenvector Centrality],"&gt;="&amp;N24)</f>
        <v>0</v>
      </c>
      <c r="P23" s="40">
        <f t="shared" si="7"/>
        <v>0.07016870588235295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0</v>
      </c>
      <c r="J24" s="38">
        <f t="shared" si="4"/>
        <v>307.35294117647067</v>
      </c>
      <c r="K24" s="39">
        <f>COUNTIF(Vertices[Betweenness Centrality],"&gt;= "&amp;J24)-COUNTIF(Vertices[Betweenness Centrality],"&gt;="&amp;J25)</f>
        <v>0</v>
      </c>
      <c r="L24" s="38">
        <f t="shared" si="5"/>
        <v>0.4500119411764707</v>
      </c>
      <c r="M24" s="39">
        <f>COUNTIF(Vertices[Closeness Centrality],"&gt;= "&amp;L24)-COUNTIF(Vertices[Closeness Centrality],"&gt;="&amp;L25)</f>
        <v>0</v>
      </c>
      <c r="N24" s="38">
        <f t="shared" si="6"/>
        <v>0.39239394117647075</v>
      </c>
      <c r="O24" s="39">
        <f>COUNTIF(Vertices[Eigenvector Centrality],"&gt;= "&amp;N24)-COUNTIF(Vertices[Eigenvector Centrality],"&gt;="&amp;N25)</f>
        <v>0</v>
      </c>
      <c r="P24" s="38">
        <f t="shared" si="7"/>
        <v>0.07202488235294119</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127</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321.3235294117648</v>
      </c>
      <c r="K25" s="41">
        <f>COUNTIF(Vertices[Betweenness Centrality],"&gt;= "&amp;J25)-COUNTIF(Vertices[Betweenness Centrality],"&gt;="&amp;J26)</f>
        <v>0</v>
      </c>
      <c r="L25" s="40">
        <f t="shared" si="5"/>
        <v>0.4704670294117648</v>
      </c>
      <c r="M25" s="41">
        <f>COUNTIF(Vertices[Closeness Centrality],"&gt;= "&amp;L25)-COUNTIF(Vertices[Closeness Centrality],"&gt;="&amp;L26)</f>
        <v>2</v>
      </c>
      <c r="N25" s="40">
        <f t="shared" si="6"/>
        <v>0.4102300294117649</v>
      </c>
      <c r="O25" s="41">
        <f>COUNTIF(Vertices[Eigenvector Centrality],"&gt;= "&amp;N25)-COUNTIF(Vertices[Eigenvector Centrality],"&gt;="&amp;N26)</f>
        <v>0</v>
      </c>
      <c r="P25" s="40">
        <f t="shared" si="7"/>
        <v>0.07388105882352942</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1</v>
      </c>
      <c r="J26" s="38">
        <f t="shared" si="4"/>
        <v>335.29411764705895</v>
      </c>
      <c r="K26" s="39">
        <f>COUNTIF(Vertices[Betweenness Centrality],"&gt;= "&amp;J26)-COUNTIF(Vertices[Betweenness Centrality],"&gt;="&amp;J27)</f>
        <v>0</v>
      </c>
      <c r="L26" s="38">
        <f t="shared" si="5"/>
        <v>0.49092211764705895</v>
      </c>
      <c r="M26" s="39">
        <f>COUNTIF(Vertices[Closeness Centrality],"&gt;= "&amp;L26)-COUNTIF(Vertices[Closeness Centrality],"&gt;="&amp;L27)</f>
        <v>0</v>
      </c>
      <c r="N26" s="38">
        <f t="shared" si="6"/>
        <v>0.42806611764705904</v>
      </c>
      <c r="O26" s="39">
        <f>COUNTIF(Vertices[Eigenvector Centrality],"&gt;= "&amp;N26)-COUNTIF(Vertices[Eigenvector Centrality],"&gt;="&amp;N27)</f>
        <v>0</v>
      </c>
      <c r="P26" s="38">
        <f t="shared" si="7"/>
        <v>0.07573723529411766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349.2647058823531</v>
      </c>
      <c r="K27" s="41">
        <f>COUNTIF(Vertices[Betweenness Centrality],"&gt;= "&amp;J27)-COUNTIF(Vertices[Betweenness Centrality],"&gt;="&amp;J28)</f>
        <v>1</v>
      </c>
      <c r="L27" s="40">
        <f t="shared" si="5"/>
        <v>0.511377205882353</v>
      </c>
      <c r="M27" s="41">
        <f>COUNTIF(Vertices[Closeness Centrality],"&gt;= "&amp;L27)-COUNTIF(Vertices[Closeness Centrality],"&gt;="&amp;L28)</f>
        <v>1</v>
      </c>
      <c r="N27" s="40">
        <f t="shared" si="6"/>
        <v>0.4459022058823532</v>
      </c>
      <c r="O27" s="41">
        <f>COUNTIF(Vertices[Eigenvector Centrality],"&gt;= "&amp;N27)-COUNTIF(Vertices[Eigenvector Centrality],"&gt;="&amp;N28)</f>
        <v>0</v>
      </c>
      <c r="P27" s="40">
        <f t="shared" si="7"/>
        <v>0.0775934117647059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2.227397</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363.23529411764724</v>
      </c>
      <c r="K28" s="39">
        <f>COUNTIF(Vertices[Betweenness Centrality],"&gt;= "&amp;J28)-COUNTIF(Vertices[Betweenness Centrality],"&gt;="&amp;J29)</f>
        <v>0</v>
      </c>
      <c r="L28" s="38">
        <f t="shared" si="5"/>
        <v>0.5318322941176471</v>
      </c>
      <c r="M28" s="39">
        <f>COUNTIF(Vertices[Closeness Centrality],"&gt;= "&amp;L28)-COUNTIF(Vertices[Closeness Centrality],"&gt;="&amp;L29)</f>
        <v>0</v>
      </c>
      <c r="N28" s="38">
        <f t="shared" si="6"/>
        <v>0.46373829411764733</v>
      </c>
      <c r="O28" s="39">
        <f>COUNTIF(Vertices[Eigenvector Centrality],"&gt;= "&amp;N28)-COUNTIF(Vertices[Eigenvector Centrality],"&gt;="&amp;N29)</f>
        <v>1</v>
      </c>
      <c r="P28" s="38">
        <f t="shared" si="7"/>
        <v>0.07944958823529413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0</v>
      </c>
      <c r="H29" s="40">
        <f t="shared" si="3"/>
        <v>13.5</v>
      </c>
      <c r="I29" s="41">
        <f>COUNTIF(Vertices[Out-Degree],"&gt;= "&amp;H29)-COUNTIF(Vertices[Out-Degree],"&gt;="&amp;H30)</f>
        <v>0</v>
      </c>
      <c r="J29" s="40">
        <f t="shared" si="4"/>
        <v>377.2058823529414</v>
      </c>
      <c r="K29" s="41">
        <f>COUNTIF(Vertices[Betweenness Centrality],"&gt;= "&amp;J29)-COUNTIF(Vertices[Betweenness Centrality],"&gt;="&amp;J30)</f>
        <v>0</v>
      </c>
      <c r="L29" s="40">
        <f t="shared" si="5"/>
        <v>0.5522873823529412</v>
      </c>
      <c r="M29" s="41">
        <f>COUNTIF(Vertices[Closeness Centrality],"&gt;= "&amp;L29)-COUNTIF(Vertices[Closeness Centrality],"&gt;="&amp;L30)</f>
        <v>0</v>
      </c>
      <c r="N29" s="40">
        <f t="shared" si="6"/>
        <v>0.4815743823529415</v>
      </c>
      <c r="O29" s="41">
        <f>COUNTIF(Vertices[Eigenvector Centrality],"&gt;= "&amp;N29)-COUNTIF(Vertices[Eigenvector Centrality],"&gt;="&amp;N30)</f>
        <v>0</v>
      </c>
      <c r="P29" s="40">
        <f t="shared" si="7"/>
        <v>0.08130576470588237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0.03835978835978836</v>
      </c>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391.17647058823553</v>
      </c>
      <c r="K30" s="39">
        <f>COUNTIF(Vertices[Betweenness Centrality],"&gt;= "&amp;J30)-COUNTIF(Vertices[Betweenness Centrality],"&gt;="&amp;J31)</f>
        <v>0</v>
      </c>
      <c r="L30" s="38">
        <f t="shared" si="5"/>
        <v>0.5727424705882352</v>
      </c>
      <c r="M30" s="39">
        <f>COUNTIF(Vertices[Closeness Centrality],"&gt;= "&amp;L30)-COUNTIF(Vertices[Closeness Centrality],"&gt;="&amp;L31)</f>
        <v>0</v>
      </c>
      <c r="N30" s="38">
        <f t="shared" si="6"/>
        <v>0.4994104705882356</v>
      </c>
      <c r="O30" s="39">
        <f>COUNTIF(Vertices[Eigenvector Centrality],"&gt;= "&amp;N30)-COUNTIF(Vertices[Eigenvector Centrality],"&gt;="&amp;N31)</f>
        <v>0</v>
      </c>
      <c r="P30" s="38">
        <f t="shared" si="7"/>
        <v>0.0831619411764706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8051</v>
      </c>
      <c r="B31" s="35">
        <v>0.179993</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405.1470588235297</v>
      </c>
      <c r="K31" s="41">
        <f>COUNTIF(Vertices[Betweenness Centrality],"&gt;= "&amp;J31)-COUNTIF(Vertices[Betweenness Centrality],"&gt;="&amp;J32)</f>
        <v>0</v>
      </c>
      <c r="L31" s="40">
        <f t="shared" si="5"/>
        <v>0.5931975588235293</v>
      </c>
      <c r="M31" s="41">
        <f>COUNTIF(Vertices[Closeness Centrality],"&gt;= "&amp;L31)-COUNTIF(Vertices[Closeness Centrality],"&gt;="&amp;L32)</f>
        <v>0</v>
      </c>
      <c r="N31" s="40">
        <f t="shared" si="6"/>
        <v>0.5172465588235298</v>
      </c>
      <c r="O31" s="41">
        <f>COUNTIF(Vertices[Eigenvector Centrality],"&gt;= "&amp;N31)-COUNTIF(Vertices[Eigenvector Centrality],"&gt;="&amp;N32)</f>
        <v>0</v>
      </c>
      <c r="P31" s="40">
        <f t="shared" si="7"/>
        <v>0.08501811764705884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419.1176470588238</v>
      </c>
      <c r="K32" s="39">
        <f>COUNTIF(Vertices[Betweenness Centrality],"&gt;= "&amp;J32)-COUNTIF(Vertices[Betweenness Centrality],"&gt;="&amp;J33)</f>
        <v>0</v>
      </c>
      <c r="L32" s="38">
        <f t="shared" si="5"/>
        <v>0.6136526470588234</v>
      </c>
      <c r="M32" s="39">
        <f>COUNTIF(Vertices[Closeness Centrality],"&gt;= "&amp;L32)-COUNTIF(Vertices[Closeness Centrality],"&gt;="&amp;L33)</f>
        <v>1</v>
      </c>
      <c r="N32" s="38">
        <f t="shared" si="6"/>
        <v>0.5350826470588239</v>
      </c>
      <c r="O32" s="39">
        <f>COUNTIF(Vertices[Eigenvector Centrality],"&gt;= "&amp;N32)-COUNTIF(Vertices[Eigenvector Centrality],"&gt;="&amp;N33)</f>
        <v>0</v>
      </c>
      <c r="P32" s="38">
        <f t="shared" si="7"/>
        <v>0.08687429411764708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433.08823529411796</v>
      </c>
      <c r="K33" s="41">
        <f>COUNTIF(Vertices[Betweenness Centrality],"&gt;= "&amp;J33)-COUNTIF(Vertices[Betweenness Centrality],"&gt;="&amp;J34)</f>
        <v>0</v>
      </c>
      <c r="L33" s="40">
        <f t="shared" si="5"/>
        <v>0.6341077352941175</v>
      </c>
      <c r="M33" s="41">
        <f>COUNTIF(Vertices[Closeness Centrality],"&gt;= "&amp;L33)-COUNTIF(Vertices[Closeness Centrality],"&gt;="&amp;L34)</f>
        <v>0</v>
      </c>
      <c r="N33" s="40">
        <f t="shared" si="6"/>
        <v>0.5529187352941181</v>
      </c>
      <c r="O33" s="41">
        <f>COUNTIF(Vertices[Eigenvector Centrality],"&gt;= "&amp;N33)-COUNTIF(Vertices[Eigenvector Centrality],"&gt;="&amp;N34)</f>
        <v>0</v>
      </c>
      <c r="P33" s="40">
        <f t="shared" si="7"/>
        <v>0.08873047058823531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447.0588235294121</v>
      </c>
      <c r="K34" s="39">
        <f>COUNTIF(Vertices[Betweenness Centrality],"&gt;= "&amp;J34)-COUNTIF(Vertices[Betweenness Centrality],"&gt;="&amp;J35)</f>
        <v>0</v>
      </c>
      <c r="L34" s="38">
        <f t="shared" si="5"/>
        <v>0.6545628235294115</v>
      </c>
      <c r="M34" s="39">
        <f>COUNTIF(Vertices[Closeness Centrality],"&gt;= "&amp;L34)-COUNTIF(Vertices[Closeness Centrality],"&gt;="&amp;L35)</f>
        <v>0</v>
      </c>
      <c r="N34" s="38">
        <f t="shared" si="6"/>
        <v>0.5707548235294122</v>
      </c>
      <c r="O34" s="39">
        <f>COUNTIF(Vertices[Eigenvector Centrality],"&gt;= "&amp;N34)-COUNTIF(Vertices[Eigenvector Centrality],"&gt;="&amp;N35)</f>
        <v>0</v>
      </c>
      <c r="P34" s="38">
        <f t="shared" si="7"/>
        <v>0.09058664705882355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8053</v>
      </c>
      <c r="B35" s="35" t="s">
        <v>8316</v>
      </c>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461.02941176470625</v>
      </c>
      <c r="K35" s="41">
        <f>COUNTIF(Vertices[Betweenness Centrality],"&gt;= "&amp;J35)-COUNTIF(Vertices[Betweenness Centrality],"&gt;="&amp;J36)</f>
        <v>0</v>
      </c>
      <c r="L35" s="40">
        <f t="shared" si="5"/>
        <v>0.6750179117647056</v>
      </c>
      <c r="M35" s="41">
        <f>COUNTIF(Vertices[Closeness Centrality],"&gt;= "&amp;L35)-COUNTIF(Vertices[Closeness Centrality],"&gt;="&amp;L36)</f>
        <v>0</v>
      </c>
      <c r="N35" s="40">
        <f t="shared" si="6"/>
        <v>0.5885909117647063</v>
      </c>
      <c r="O35" s="41">
        <f>COUNTIF(Vertices[Eigenvector Centrality],"&gt;= "&amp;N35)-COUNTIF(Vertices[Eigenvector Centrality],"&gt;="&amp;N36)</f>
        <v>0</v>
      </c>
      <c r="P35" s="40">
        <f t="shared" si="7"/>
        <v>0.09244282352941179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8054</v>
      </c>
      <c r="B36" s="35" t="s">
        <v>8317</v>
      </c>
      <c r="D36" s="33">
        <f>MAX(Vertices[Degree])</f>
        <v>0</v>
      </c>
      <c r="E36" s="3">
        <f>COUNTIF(Vertices[Degree],"&gt;= "&amp;D36)-COUNTIF(Vertices[Degree],"&gt;="&amp;#REF!)</f>
        <v>0</v>
      </c>
      <c r="F36" s="42">
        <f>MAX(Vertices[In-Degree])</f>
        <v>5</v>
      </c>
      <c r="G36" s="43">
        <f>COUNTIF(Vertices[In-Degree],"&gt;= "&amp;F36)-COUNTIF(Vertices[In-Degree],"&gt;="&amp;#REF!)</f>
        <v>1</v>
      </c>
      <c r="H36" s="42">
        <f>MAX(Vertices[Out-Degree])</f>
        <v>17</v>
      </c>
      <c r="I36" s="43">
        <f>COUNTIF(Vertices[Out-Degree],"&gt;= "&amp;H36)-COUNTIF(Vertices[Out-Degree],"&gt;="&amp;#REF!)</f>
        <v>1</v>
      </c>
      <c r="J36" s="42">
        <f>MAX(Vertices[Betweenness Centrality])</f>
        <v>475</v>
      </c>
      <c r="K36" s="43">
        <f>COUNTIF(Vertices[Betweenness Centrality],"&gt;= "&amp;J36)-COUNTIF(Vertices[Betweenness Centrality],"&gt;="&amp;#REF!)</f>
        <v>1</v>
      </c>
      <c r="L36" s="42">
        <f>MAX(Vertices[Closeness Centrality])</f>
        <v>0.695473</v>
      </c>
      <c r="M36" s="43">
        <f>COUNTIF(Vertices[Closeness Centrality],"&gt;= "&amp;L36)-COUNTIF(Vertices[Closeness Centrality],"&gt;="&amp;#REF!)</f>
        <v>1</v>
      </c>
      <c r="N36" s="42">
        <f>MAX(Vertices[Eigenvector Centrality])</f>
        <v>0.606427</v>
      </c>
      <c r="O36" s="43">
        <f>COUNTIF(Vertices[Eigenvector Centrality],"&gt;= "&amp;N36)-COUNTIF(Vertices[Eigenvector Centrality],"&gt;="&amp;#REF!)</f>
        <v>1</v>
      </c>
      <c r="P36" s="42">
        <f>MAX(Vertices[PageRank])</f>
        <v>0.094299</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8311</v>
      </c>
    </row>
    <row r="39" spans="1:2" ht="15">
      <c r="A39" s="35" t="s">
        <v>8056</v>
      </c>
      <c r="B39" s="35" t="s">
        <v>8312</v>
      </c>
    </row>
    <row r="40" spans="1:2" ht="409.5">
      <c r="A40" s="35" t="s">
        <v>8057</v>
      </c>
      <c r="B40" s="111" t="s">
        <v>8313</v>
      </c>
    </row>
    <row r="41" spans="1:2" ht="15">
      <c r="A41" s="35" t="s">
        <v>8058</v>
      </c>
      <c r="B41" s="35" t="s">
        <v>8314</v>
      </c>
    </row>
    <row r="42" spans="1:2" ht="15">
      <c r="A42" s="35" t="s">
        <v>8059</v>
      </c>
      <c r="B42" s="35" t="s">
        <v>8315</v>
      </c>
    </row>
    <row r="43" spans="1:2" ht="15">
      <c r="A43" s="35" t="s">
        <v>8060</v>
      </c>
      <c r="B43" s="35" t="s">
        <v>613</v>
      </c>
    </row>
    <row r="44" spans="1:2" ht="15">
      <c r="A44" s="35" t="s">
        <v>8061</v>
      </c>
      <c r="B44" s="35" t="s">
        <v>613</v>
      </c>
    </row>
    <row r="45" spans="1:2" ht="15">
      <c r="A45" s="35" t="s">
        <v>8062</v>
      </c>
      <c r="B45" s="35" t="s">
        <v>613</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1.1785714285714286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1.1785714285714286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475</v>
      </c>
    </row>
    <row r="111" spans="1:2" ht="15">
      <c r="A111" s="34" t="s">
        <v>102</v>
      </c>
      <c r="B111" s="48">
        <f>_xlfn.IFERROR(AVERAGE(Vertices[Betweenness Centrality]),NoMetricMessage)</f>
        <v>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0.695473</v>
      </c>
    </row>
    <row r="125" spans="1:2" ht="15">
      <c r="A125" s="34" t="s">
        <v>108</v>
      </c>
      <c r="B125" s="48">
        <f>_xlfn.IFERROR(AVERAGE(Vertices[Closeness Centrality]),NoMetricMessage)</f>
        <v>0.41066814285714276</v>
      </c>
    </row>
    <row r="126" spans="1:2" ht="15">
      <c r="A126" s="34" t="s">
        <v>109</v>
      </c>
      <c r="B126" s="48">
        <f>_xlfn.IFERROR(MEDIAN(Vertices[Closeness Centrality]),NoMetricMessage)</f>
        <v>0.410443</v>
      </c>
    </row>
    <row r="137" spans="1:2" ht="15">
      <c r="A137" s="34" t="s">
        <v>112</v>
      </c>
      <c r="B137" s="48">
        <f>IF(COUNT(Vertices[Eigenvector Centrality])&gt;0,N2,NoMetricMessage)</f>
        <v>0</v>
      </c>
    </row>
    <row r="138" spans="1:2" ht="15">
      <c r="A138" s="34" t="s">
        <v>113</v>
      </c>
      <c r="B138" s="48">
        <f>IF(COUNT(Vertices[Eigenvector Centrality])&gt;0,N36,NoMetricMessage)</f>
        <v>0.606427</v>
      </c>
    </row>
    <row r="139" spans="1:2" ht="15">
      <c r="A139" s="34" t="s">
        <v>114</v>
      </c>
      <c r="B139" s="48">
        <f>_xlfn.IFERROR(AVERAGE(Vertices[Eigenvector Centrality]),NoMetricMessage)</f>
        <v>0.1435310714285714</v>
      </c>
    </row>
    <row r="140" spans="1:2" ht="15">
      <c r="A140" s="34" t="s">
        <v>115</v>
      </c>
      <c r="B140" s="48">
        <f>_xlfn.IFERROR(MEDIAN(Vertices[Eigenvector Centrality]),NoMetricMessage)</f>
        <v>0.115808</v>
      </c>
    </row>
    <row r="151" spans="1:2" ht="15">
      <c r="A151" s="34" t="s">
        <v>140</v>
      </c>
      <c r="B151" s="48">
        <f>IF(COUNT(Vertices[PageRank])&gt;0,P2,NoMetricMessage)</f>
        <v>0.031189</v>
      </c>
    </row>
    <row r="152" spans="1:2" ht="15">
      <c r="A152" s="34" t="s">
        <v>141</v>
      </c>
      <c r="B152" s="48">
        <f>IF(COUNT(Vertices[PageRank])&gt;0,P36,NoMetricMessage)</f>
        <v>0.094299</v>
      </c>
    </row>
    <row r="153" spans="1:2" ht="15">
      <c r="A153" s="34" t="s">
        <v>142</v>
      </c>
      <c r="B153" s="48">
        <f>_xlfn.IFERROR(AVERAGE(Vertices[PageRank]),NoMetricMessage)</f>
        <v>0.035714321428571436</v>
      </c>
    </row>
    <row r="154" spans="1:2" ht="15">
      <c r="A154" s="34" t="s">
        <v>143</v>
      </c>
      <c r="B154" s="48">
        <f>_xlfn.IFERROR(MEDIAN(Vertices[PageRank]),NoMetricMessage)</f>
        <v>0.03123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0.039948593073593074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578</v>
      </c>
      <c r="K7" s="13" t="s">
        <v>579</v>
      </c>
    </row>
    <row r="8" spans="1:11" ht="409.5">
      <c r="A8"/>
      <c r="B8">
        <v>2</v>
      </c>
      <c r="C8">
        <v>2</v>
      </c>
      <c r="D8" t="s">
        <v>61</v>
      </c>
      <c r="E8" t="s">
        <v>61</v>
      </c>
      <c r="H8" t="s">
        <v>73</v>
      </c>
      <c r="J8" t="s">
        <v>580</v>
      </c>
      <c r="K8" s="13" t="s">
        <v>581</v>
      </c>
    </row>
    <row r="9" spans="1:11" ht="409.5">
      <c r="A9"/>
      <c r="B9">
        <v>3</v>
      </c>
      <c r="C9">
        <v>4</v>
      </c>
      <c r="D9" t="s">
        <v>62</v>
      </c>
      <c r="E9" t="s">
        <v>62</v>
      </c>
      <c r="H9" t="s">
        <v>74</v>
      </c>
      <c r="J9" t="s">
        <v>582</v>
      </c>
      <c r="K9" s="13" t="s">
        <v>583</v>
      </c>
    </row>
    <row r="10" spans="1:11" ht="409.5">
      <c r="A10"/>
      <c r="B10">
        <v>4</v>
      </c>
      <c r="D10" t="s">
        <v>63</v>
      </c>
      <c r="E10" t="s">
        <v>63</v>
      </c>
      <c r="H10" t="s">
        <v>75</v>
      </c>
      <c r="J10" t="s">
        <v>584</v>
      </c>
      <c r="K10" s="13" t="s">
        <v>585</v>
      </c>
    </row>
    <row r="11" spans="1:11" ht="15">
      <c r="A11"/>
      <c r="B11">
        <v>5</v>
      </c>
      <c r="D11" t="s">
        <v>46</v>
      </c>
      <c r="E11">
        <v>1</v>
      </c>
      <c r="H11" t="s">
        <v>76</v>
      </c>
      <c r="J11" t="s">
        <v>586</v>
      </c>
      <c r="K11" t="s">
        <v>587</v>
      </c>
    </row>
    <row r="12" spans="1:11" ht="15">
      <c r="A12"/>
      <c r="B12"/>
      <c r="D12" t="s">
        <v>64</v>
      </c>
      <c r="E12">
        <v>2</v>
      </c>
      <c r="H12">
        <v>0</v>
      </c>
      <c r="J12" t="s">
        <v>588</v>
      </c>
      <c r="K12" t="s">
        <v>589</v>
      </c>
    </row>
    <row r="13" spans="1:11" ht="15">
      <c r="A13"/>
      <c r="B13"/>
      <c r="D13">
        <v>1</v>
      </c>
      <c r="E13">
        <v>3</v>
      </c>
      <c r="H13">
        <v>1</v>
      </c>
      <c r="J13" t="s">
        <v>590</v>
      </c>
      <c r="K13" t="s">
        <v>591</v>
      </c>
    </row>
    <row r="14" spans="4:11" ht="15">
      <c r="D14">
        <v>2</v>
      </c>
      <c r="E14">
        <v>4</v>
      </c>
      <c r="H14">
        <v>2</v>
      </c>
      <c r="J14" t="s">
        <v>592</v>
      </c>
      <c r="K14" t="s">
        <v>593</v>
      </c>
    </row>
    <row r="15" spans="4:11" ht="15">
      <c r="D15">
        <v>3</v>
      </c>
      <c r="E15">
        <v>5</v>
      </c>
      <c r="H15">
        <v>3</v>
      </c>
      <c r="J15" t="s">
        <v>594</v>
      </c>
      <c r="K15" t="s">
        <v>595</v>
      </c>
    </row>
    <row r="16" spans="4:11" ht="15">
      <c r="D16">
        <v>4</v>
      </c>
      <c r="E16">
        <v>6</v>
      </c>
      <c r="H16">
        <v>4</v>
      </c>
      <c r="J16" t="s">
        <v>596</v>
      </c>
      <c r="K16" t="s">
        <v>597</v>
      </c>
    </row>
    <row r="17" spans="4:11" ht="15">
      <c r="D17">
        <v>5</v>
      </c>
      <c r="E17">
        <v>7</v>
      </c>
      <c r="H17">
        <v>5</v>
      </c>
      <c r="J17" t="s">
        <v>598</v>
      </c>
      <c r="K17" t="s">
        <v>599</v>
      </c>
    </row>
    <row r="18" spans="4:11" ht="15">
      <c r="D18">
        <v>6</v>
      </c>
      <c r="E18">
        <v>8</v>
      </c>
      <c r="H18">
        <v>6</v>
      </c>
      <c r="J18" t="s">
        <v>600</v>
      </c>
      <c r="K18" t="s">
        <v>601</v>
      </c>
    </row>
    <row r="19" spans="4:11" ht="15">
      <c r="D19">
        <v>7</v>
      </c>
      <c r="E19">
        <v>9</v>
      </c>
      <c r="H19">
        <v>7</v>
      </c>
      <c r="J19" t="s">
        <v>602</v>
      </c>
      <c r="K19" t="s">
        <v>603</v>
      </c>
    </row>
    <row r="20" spans="4:11" ht="15">
      <c r="D20">
        <v>8</v>
      </c>
      <c r="H20">
        <v>8</v>
      </c>
      <c r="J20" t="s">
        <v>604</v>
      </c>
      <c r="K20" t="s">
        <v>605</v>
      </c>
    </row>
    <row r="21" spans="4:11" ht="409.5">
      <c r="D21">
        <v>9</v>
      </c>
      <c r="H21">
        <v>9</v>
      </c>
      <c r="J21" t="s">
        <v>606</v>
      </c>
      <c r="K21" s="13" t="s">
        <v>607</v>
      </c>
    </row>
    <row r="22" spans="4:11" ht="409.5">
      <c r="D22">
        <v>10</v>
      </c>
      <c r="J22" t="s">
        <v>608</v>
      </c>
      <c r="K22" s="13" t="s">
        <v>609</v>
      </c>
    </row>
    <row r="23" spans="4:11" ht="409.5">
      <c r="D23">
        <v>11</v>
      </c>
      <c r="J23" t="s">
        <v>610</v>
      </c>
      <c r="K23" s="13" t="s">
        <v>8318</v>
      </c>
    </row>
    <row r="24" spans="10:11" ht="409.5">
      <c r="J24" t="s">
        <v>611</v>
      </c>
      <c r="K24" s="13" t="s">
        <v>8310</v>
      </c>
    </row>
    <row r="25" spans="10:11" ht="15">
      <c r="J25" t="s">
        <v>612</v>
      </c>
      <c r="K25" t="b">
        <v>0</v>
      </c>
    </row>
    <row r="26" spans="10:11" ht="15">
      <c r="J26" t="s">
        <v>8308</v>
      </c>
      <c r="K26" t="s">
        <v>8309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626</v>
      </c>
      <c r="B1" s="13" t="s">
        <v>659</v>
      </c>
      <c r="C1" s="13" t="s">
        <v>663</v>
      </c>
      <c r="D1" s="13" t="s">
        <v>144</v>
      </c>
      <c r="E1" s="13" t="s">
        <v>665</v>
      </c>
      <c r="F1" s="13" t="s">
        <v>666</v>
      </c>
      <c r="G1" s="13" t="s">
        <v>667</v>
      </c>
    </row>
    <row r="2" spans="1:7" ht="15">
      <c r="A2" s="78" t="s">
        <v>627</v>
      </c>
      <c r="B2" s="78" t="s">
        <v>660</v>
      </c>
      <c r="C2" s="109"/>
      <c r="D2" s="78"/>
      <c r="E2" s="78"/>
      <c r="F2" s="78"/>
      <c r="G2" s="78"/>
    </row>
    <row r="3" spans="1:7" ht="15">
      <c r="A3" s="79" t="s">
        <v>628</v>
      </c>
      <c r="B3" s="78" t="s">
        <v>661</v>
      </c>
      <c r="C3" s="109"/>
      <c r="D3" s="78"/>
      <c r="E3" s="78"/>
      <c r="F3" s="78"/>
      <c r="G3" s="78"/>
    </row>
    <row r="4" spans="1:7" ht="15">
      <c r="A4" s="79" t="s">
        <v>629</v>
      </c>
      <c r="B4" s="78" t="s">
        <v>662</v>
      </c>
      <c r="C4" s="109"/>
      <c r="D4" s="78"/>
      <c r="E4" s="78"/>
      <c r="F4" s="78"/>
      <c r="G4" s="78"/>
    </row>
    <row r="5" spans="1:7" ht="15">
      <c r="A5" s="79" t="s">
        <v>630</v>
      </c>
      <c r="B5" s="78">
        <v>11</v>
      </c>
      <c r="C5" s="109">
        <v>0.014435695538057743</v>
      </c>
      <c r="D5" s="78"/>
      <c r="E5" s="78"/>
      <c r="F5" s="78"/>
      <c r="G5" s="78"/>
    </row>
    <row r="6" spans="1:7" ht="15">
      <c r="A6" s="79" t="s">
        <v>631</v>
      </c>
      <c r="B6" s="78">
        <v>0</v>
      </c>
      <c r="C6" s="109">
        <v>0</v>
      </c>
      <c r="D6" s="78"/>
      <c r="E6" s="78"/>
      <c r="F6" s="78"/>
      <c r="G6" s="78"/>
    </row>
    <row r="7" spans="1:7" ht="15">
      <c r="A7" s="79" t="s">
        <v>632</v>
      </c>
      <c r="B7" s="78">
        <v>0</v>
      </c>
      <c r="C7" s="109">
        <v>0</v>
      </c>
      <c r="D7" s="78"/>
      <c r="E7" s="78"/>
      <c r="F7" s="78"/>
      <c r="G7" s="78"/>
    </row>
    <row r="8" spans="1:7" ht="15">
      <c r="A8" s="79" t="s">
        <v>633</v>
      </c>
      <c r="B8" s="78">
        <v>751</v>
      </c>
      <c r="C8" s="109">
        <v>0.9855643044619423</v>
      </c>
      <c r="D8" s="78"/>
      <c r="E8" s="78"/>
      <c r="F8" s="78"/>
      <c r="G8" s="78"/>
    </row>
    <row r="9" spans="1:7" ht="15">
      <c r="A9" s="79" t="s">
        <v>634</v>
      </c>
      <c r="B9" s="78">
        <v>762</v>
      </c>
      <c r="C9" s="109">
        <v>1</v>
      </c>
      <c r="D9" s="78"/>
      <c r="E9" s="78"/>
      <c r="F9" s="78"/>
      <c r="G9" s="78"/>
    </row>
    <row r="10" spans="1:7" ht="15">
      <c r="A10" s="83" t="s">
        <v>635</v>
      </c>
      <c r="B10" s="87">
        <v>56</v>
      </c>
      <c r="C10" s="110">
        <v>0.0016913304084909208</v>
      </c>
      <c r="D10" s="87" t="s">
        <v>664</v>
      </c>
      <c r="E10" s="87" t="b">
        <v>0</v>
      </c>
      <c r="F10" s="87" t="b">
        <v>0</v>
      </c>
      <c r="G10" s="87" t="b">
        <v>0</v>
      </c>
    </row>
    <row r="11" spans="1:7" ht="15">
      <c r="A11" s="83" t="s">
        <v>218</v>
      </c>
      <c r="B11" s="87">
        <v>46</v>
      </c>
      <c r="C11" s="110">
        <v>0.0028377511790535887</v>
      </c>
      <c r="D11" s="87" t="s">
        <v>664</v>
      </c>
      <c r="E11" s="87" t="b">
        <v>0</v>
      </c>
      <c r="F11" s="87" t="b">
        <v>0</v>
      </c>
      <c r="G11" s="87" t="b">
        <v>0</v>
      </c>
    </row>
    <row r="12" spans="1:7" ht="15">
      <c r="A12" s="83" t="s">
        <v>636</v>
      </c>
      <c r="B12" s="87">
        <v>44</v>
      </c>
      <c r="C12" s="110">
        <v>0.004161435136954995</v>
      </c>
      <c r="D12" s="87" t="s">
        <v>664</v>
      </c>
      <c r="E12" s="87" t="b">
        <v>0</v>
      </c>
      <c r="F12" s="87" t="b">
        <v>0</v>
      </c>
      <c r="G12" s="87" t="b">
        <v>0</v>
      </c>
    </row>
    <row r="13" spans="1:7" ht="15">
      <c r="A13" s="83" t="s">
        <v>637</v>
      </c>
      <c r="B13" s="87">
        <v>44</v>
      </c>
      <c r="C13" s="110">
        <v>0.004161435136954995</v>
      </c>
      <c r="D13" s="87" t="s">
        <v>664</v>
      </c>
      <c r="E13" s="87" t="b">
        <v>0</v>
      </c>
      <c r="F13" s="87" t="b">
        <v>0</v>
      </c>
      <c r="G13" s="87" t="b">
        <v>0</v>
      </c>
    </row>
    <row r="14" spans="1:7" ht="15">
      <c r="A14" s="83" t="s">
        <v>638</v>
      </c>
      <c r="B14" s="87">
        <v>36</v>
      </c>
      <c r="C14" s="110">
        <v>0.008749625431813178</v>
      </c>
      <c r="D14" s="87" t="s">
        <v>664</v>
      </c>
      <c r="E14" s="87" t="b">
        <v>0</v>
      </c>
      <c r="F14" s="87" t="b">
        <v>0</v>
      </c>
      <c r="G14" s="87" t="b">
        <v>0</v>
      </c>
    </row>
    <row r="15" spans="1:7" ht="15">
      <c r="A15" s="83" t="s">
        <v>323</v>
      </c>
      <c r="B15" s="87">
        <v>36</v>
      </c>
      <c r="C15" s="110">
        <v>0.008749625431813178</v>
      </c>
      <c r="D15" s="87" t="s">
        <v>664</v>
      </c>
      <c r="E15" s="87" t="b">
        <v>0</v>
      </c>
      <c r="F15" s="87" t="b">
        <v>0</v>
      </c>
      <c r="G15" s="87" t="b">
        <v>0</v>
      </c>
    </row>
    <row r="16" spans="1:7" ht="15">
      <c r="A16" s="83" t="s">
        <v>639</v>
      </c>
      <c r="B16" s="87">
        <v>36</v>
      </c>
      <c r="C16" s="110">
        <v>0.008749625431813178</v>
      </c>
      <c r="D16" s="87" t="s">
        <v>664</v>
      </c>
      <c r="E16" s="87" t="b">
        <v>0</v>
      </c>
      <c r="F16" s="87" t="b">
        <v>0</v>
      </c>
      <c r="G16" s="87" t="b">
        <v>0</v>
      </c>
    </row>
    <row r="17" spans="1:7" ht="15">
      <c r="A17" s="83" t="s">
        <v>640</v>
      </c>
      <c r="B17" s="87">
        <v>34</v>
      </c>
      <c r="C17" s="110">
        <v>0.009701357696742702</v>
      </c>
      <c r="D17" s="87" t="s">
        <v>664</v>
      </c>
      <c r="E17" s="87" t="b">
        <v>0</v>
      </c>
      <c r="F17" s="87" t="b">
        <v>0</v>
      </c>
      <c r="G17" s="87" t="b">
        <v>0</v>
      </c>
    </row>
    <row r="18" spans="1:7" ht="15">
      <c r="A18" s="83" t="s">
        <v>641</v>
      </c>
      <c r="B18" s="87">
        <v>22</v>
      </c>
      <c r="C18" s="110">
        <v>0.013362932056735739</v>
      </c>
      <c r="D18" s="87" t="s">
        <v>664</v>
      </c>
      <c r="E18" s="87" t="b">
        <v>0</v>
      </c>
      <c r="F18" s="87" t="b">
        <v>0</v>
      </c>
      <c r="G18" s="87" t="b">
        <v>0</v>
      </c>
    </row>
    <row r="19" spans="1:7" ht="15">
      <c r="A19" s="83" t="s">
        <v>642</v>
      </c>
      <c r="B19" s="87">
        <v>22</v>
      </c>
      <c r="C19" s="110">
        <v>0.013362932056735739</v>
      </c>
      <c r="D19" s="87" t="s">
        <v>664</v>
      </c>
      <c r="E19" s="87" t="b">
        <v>0</v>
      </c>
      <c r="F19" s="87" t="b">
        <v>0</v>
      </c>
      <c r="G19" s="87" t="b">
        <v>0</v>
      </c>
    </row>
    <row r="20" spans="1:7" ht="15">
      <c r="A20" s="83" t="s">
        <v>219</v>
      </c>
      <c r="B20" s="87">
        <v>11</v>
      </c>
      <c r="C20" s="110">
        <v>0.012322573272496988</v>
      </c>
      <c r="D20" s="87" t="s">
        <v>664</v>
      </c>
      <c r="E20" s="87" t="b">
        <v>0</v>
      </c>
      <c r="F20" s="87" t="b">
        <v>0</v>
      </c>
      <c r="G20" s="87" t="b">
        <v>0</v>
      </c>
    </row>
    <row r="21" spans="1:7" ht="15">
      <c r="A21" s="83" t="s">
        <v>216</v>
      </c>
      <c r="B21" s="87">
        <v>11</v>
      </c>
      <c r="C21" s="110">
        <v>0.013098245396416026</v>
      </c>
      <c r="D21" s="87" t="s">
        <v>664</v>
      </c>
      <c r="E21" s="87" t="b">
        <v>0</v>
      </c>
      <c r="F21" s="87" t="b">
        <v>0</v>
      </c>
      <c r="G21" s="87" t="b">
        <v>0</v>
      </c>
    </row>
    <row r="22" spans="1:7" ht="15">
      <c r="A22" s="83" t="s">
        <v>643</v>
      </c>
      <c r="B22" s="87">
        <v>10</v>
      </c>
      <c r="C22" s="110">
        <v>0.01190749581492366</v>
      </c>
      <c r="D22" s="87" t="s">
        <v>664</v>
      </c>
      <c r="E22" s="87" t="b">
        <v>0</v>
      </c>
      <c r="F22" s="87" t="b">
        <v>0</v>
      </c>
      <c r="G22" s="87" t="b">
        <v>0</v>
      </c>
    </row>
    <row r="23" spans="1:7" ht="15">
      <c r="A23" s="83" t="s">
        <v>229</v>
      </c>
      <c r="B23" s="87">
        <v>9</v>
      </c>
      <c r="C23" s="110">
        <v>0.011418309121073672</v>
      </c>
      <c r="D23" s="87" t="s">
        <v>664</v>
      </c>
      <c r="E23" s="87" t="b">
        <v>0</v>
      </c>
      <c r="F23" s="87" t="b">
        <v>0</v>
      </c>
      <c r="G23" s="87" t="b">
        <v>0</v>
      </c>
    </row>
    <row r="24" spans="1:7" ht="15">
      <c r="A24" s="83" t="s">
        <v>227</v>
      </c>
      <c r="B24" s="87">
        <v>9</v>
      </c>
      <c r="C24" s="110">
        <v>0.011418309121073672</v>
      </c>
      <c r="D24" s="87" t="s">
        <v>664</v>
      </c>
      <c r="E24" s="87" t="b">
        <v>0</v>
      </c>
      <c r="F24" s="87" t="b">
        <v>0</v>
      </c>
      <c r="G24" s="87" t="b">
        <v>0</v>
      </c>
    </row>
    <row r="25" spans="1:7" ht="15">
      <c r="A25" s="83" t="s">
        <v>231</v>
      </c>
      <c r="B25" s="87">
        <v>8</v>
      </c>
      <c r="C25" s="110">
        <v>0.010846746403326408</v>
      </c>
      <c r="D25" s="87" t="s">
        <v>664</v>
      </c>
      <c r="E25" s="87" t="b">
        <v>0</v>
      </c>
      <c r="F25" s="87" t="b">
        <v>0</v>
      </c>
      <c r="G25" s="87" t="b">
        <v>0</v>
      </c>
    </row>
    <row r="26" spans="1:7" ht="15">
      <c r="A26" s="83" t="s">
        <v>644</v>
      </c>
      <c r="B26" s="87">
        <v>8</v>
      </c>
      <c r="C26" s="110">
        <v>0.010846746403326408</v>
      </c>
      <c r="D26" s="87" t="s">
        <v>664</v>
      </c>
      <c r="E26" s="87" t="b">
        <v>1</v>
      </c>
      <c r="F26" s="87" t="b">
        <v>0</v>
      </c>
      <c r="G26" s="87" t="b">
        <v>0</v>
      </c>
    </row>
    <row r="27" spans="1:7" ht="15">
      <c r="A27" s="83" t="s">
        <v>645</v>
      </c>
      <c r="B27" s="87">
        <v>8</v>
      </c>
      <c r="C27" s="110">
        <v>0.010846746403326408</v>
      </c>
      <c r="D27" s="87" t="s">
        <v>664</v>
      </c>
      <c r="E27" s="87" t="b">
        <v>0</v>
      </c>
      <c r="F27" s="87" t="b">
        <v>0</v>
      </c>
      <c r="G27" s="87" t="b">
        <v>0</v>
      </c>
    </row>
    <row r="28" spans="1:7" ht="15">
      <c r="A28" s="83" t="s">
        <v>646</v>
      </c>
      <c r="B28" s="87">
        <v>8</v>
      </c>
      <c r="C28" s="110">
        <v>0.010846746403326408</v>
      </c>
      <c r="D28" s="87" t="s">
        <v>664</v>
      </c>
      <c r="E28" s="87" t="b">
        <v>0</v>
      </c>
      <c r="F28" s="87" t="b">
        <v>0</v>
      </c>
      <c r="G28" s="87" t="b">
        <v>0</v>
      </c>
    </row>
    <row r="29" spans="1:7" ht="15">
      <c r="A29" s="83" t="s">
        <v>647</v>
      </c>
      <c r="B29" s="87">
        <v>8</v>
      </c>
      <c r="C29" s="110">
        <v>0.010846746403326408</v>
      </c>
      <c r="D29" s="87" t="s">
        <v>664</v>
      </c>
      <c r="E29" s="87" t="b">
        <v>0</v>
      </c>
      <c r="F29" s="87" t="b">
        <v>0</v>
      </c>
      <c r="G29" s="87" t="b">
        <v>0</v>
      </c>
    </row>
    <row r="30" spans="1:7" ht="15">
      <c r="A30" s="83" t="s">
        <v>226</v>
      </c>
      <c r="B30" s="87">
        <v>8</v>
      </c>
      <c r="C30" s="110">
        <v>0.010846746403326408</v>
      </c>
      <c r="D30" s="87" t="s">
        <v>664</v>
      </c>
      <c r="E30" s="87" t="b">
        <v>0</v>
      </c>
      <c r="F30" s="87" t="b">
        <v>0</v>
      </c>
      <c r="G30" s="87" t="b">
        <v>0</v>
      </c>
    </row>
    <row r="31" spans="1:7" ht="15">
      <c r="A31" s="83" t="s">
        <v>225</v>
      </c>
      <c r="B31" s="87">
        <v>7</v>
      </c>
      <c r="C31" s="110">
        <v>0.010182459540463942</v>
      </c>
      <c r="D31" s="87" t="s">
        <v>664</v>
      </c>
      <c r="E31" s="87" t="b">
        <v>0</v>
      </c>
      <c r="F31" s="87" t="b">
        <v>0</v>
      </c>
      <c r="G31" s="87" t="b">
        <v>0</v>
      </c>
    </row>
    <row r="32" spans="1:7" ht="15">
      <c r="A32" s="83" t="s">
        <v>224</v>
      </c>
      <c r="B32" s="87">
        <v>7</v>
      </c>
      <c r="C32" s="110">
        <v>0.010182459540463942</v>
      </c>
      <c r="D32" s="87" t="s">
        <v>664</v>
      </c>
      <c r="E32" s="87" t="b">
        <v>0</v>
      </c>
      <c r="F32" s="87" t="b">
        <v>0</v>
      </c>
      <c r="G32" s="87" t="b">
        <v>0</v>
      </c>
    </row>
    <row r="33" spans="1:7" ht="15">
      <c r="A33" s="83" t="s">
        <v>223</v>
      </c>
      <c r="B33" s="87">
        <v>7</v>
      </c>
      <c r="C33" s="110">
        <v>0.010182459540463942</v>
      </c>
      <c r="D33" s="87" t="s">
        <v>664</v>
      </c>
      <c r="E33" s="87" t="b">
        <v>0</v>
      </c>
      <c r="F33" s="87" t="b">
        <v>0</v>
      </c>
      <c r="G33" s="87" t="b">
        <v>0</v>
      </c>
    </row>
    <row r="34" spans="1:7" ht="15">
      <c r="A34" s="83" t="s">
        <v>648</v>
      </c>
      <c r="B34" s="87">
        <v>7</v>
      </c>
      <c r="C34" s="110">
        <v>0.010182459540463942</v>
      </c>
      <c r="D34" s="87" t="s">
        <v>664</v>
      </c>
      <c r="E34" s="87" t="b">
        <v>0</v>
      </c>
      <c r="F34" s="87" t="b">
        <v>0</v>
      </c>
      <c r="G34" s="87" t="b">
        <v>0</v>
      </c>
    </row>
    <row r="35" spans="1:7" ht="15">
      <c r="A35" s="83" t="s">
        <v>240</v>
      </c>
      <c r="B35" s="87">
        <v>6</v>
      </c>
      <c r="C35" s="110">
        <v>0.00941211673545869</v>
      </c>
      <c r="D35" s="87" t="s">
        <v>664</v>
      </c>
      <c r="E35" s="87" t="b">
        <v>0</v>
      </c>
      <c r="F35" s="87" t="b">
        <v>0</v>
      </c>
      <c r="G35" s="87" t="b">
        <v>0</v>
      </c>
    </row>
    <row r="36" spans="1:7" ht="15">
      <c r="A36" s="83" t="s">
        <v>649</v>
      </c>
      <c r="B36" s="87">
        <v>4</v>
      </c>
      <c r="C36" s="110">
        <v>0.008326056215443654</v>
      </c>
      <c r="D36" s="87" t="s">
        <v>664</v>
      </c>
      <c r="E36" s="87" t="b">
        <v>0</v>
      </c>
      <c r="F36" s="87" t="b">
        <v>0</v>
      </c>
      <c r="G36" s="87" t="b">
        <v>0</v>
      </c>
    </row>
    <row r="37" spans="1:7" ht="15">
      <c r="A37" s="83" t="s">
        <v>650</v>
      </c>
      <c r="B37" s="87">
        <v>4</v>
      </c>
      <c r="C37" s="110">
        <v>0.008326056215443654</v>
      </c>
      <c r="D37" s="87" t="s">
        <v>664</v>
      </c>
      <c r="E37" s="87" t="b">
        <v>0</v>
      </c>
      <c r="F37" s="87" t="b">
        <v>0</v>
      </c>
      <c r="G37" s="87" t="b">
        <v>0</v>
      </c>
    </row>
    <row r="38" spans="1:7" ht="15">
      <c r="A38" s="83" t="s">
        <v>222</v>
      </c>
      <c r="B38" s="87">
        <v>3</v>
      </c>
      <c r="C38" s="110">
        <v>0.006244542161582741</v>
      </c>
      <c r="D38" s="87" t="s">
        <v>664</v>
      </c>
      <c r="E38" s="87" t="b">
        <v>0</v>
      </c>
      <c r="F38" s="87" t="b">
        <v>0</v>
      </c>
      <c r="G38" s="87" t="b">
        <v>0</v>
      </c>
    </row>
    <row r="39" spans="1:7" ht="15">
      <c r="A39" s="83" t="s">
        <v>651</v>
      </c>
      <c r="B39" s="87">
        <v>3</v>
      </c>
      <c r="C39" s="110">
        <v>0.006244542161582741</v>
      </c>
      <c r="D39" s="87" t="s">
        <v>664</v>
      </c>
      <c r="E39" s="87" t="b">
        <v>0</v>
      </c>
      <c r="F39" s="87" t="b">
        <v>0</v>
      </c>
      <c r="G39" s="87" t="b">
        <v>0</v>
      </c>
    </row>
    <row r="40" spans="1:7" ht="15">
      <c r="A40" s="83" t="s">
        <v>652</v>
      </c>
      <c r="B40" s="87">
        <v>3</v>
      </c>
      <c r="C40" s="110">
        <v>0.006244542161582741</v>
      </c>
      <c r="D40" s="87" t="s">
        <v>664</v>
      </c>
      <c r="E40" s="87" t="b">
        <v>1</v>
      </c>
      <c r="F40" s="87" t="b">
        <v>0</v>
      </c>
      <c r="G40" s="87" t="b">
        <v>0</v>
      </c>
    </row>
    <row r="41" spans="1:7" ht="15">
      <c r="A41" s="83" t="s">
        <v>653</v>
      </c>
      <c r="B41" s="87">
        <v>3</v>
      </c>
      <c r="C41" s="110">
        <v>0.006244542161582741</v>
      </c>
      <c r="D41" s="87" t="s">
        <v>664</v>
      </c>
      <c r="E41" s="87" t="b">
        <v>0</v>
      </c>
      <c r="F41" s="87" t="b">
        <v>0</v>
      </c>
      <c r="G41" s="87" t="b">
        <v>0</v>
      </c>
    </row>
    <row r="42" spans="1:7" ht="15">
      <c r="A42" s="83" t="s">
        <v>654</v>
      </c>
      <c r="B42" s="87">
        <v>3</v>
      </c>
      <c r="C42" s="110">
        <v>0.006244542161582741</v>
      </c>
      <c r="D42" s="87" t="s">
        <v>664</v>
      </c>
      <c r="E42" s="87" t="b">
        <v>0</v>
      </c>
      <c r="F42" s="87" t="b">
        <v>0</v>
      </c>
      <c r="G42" s="87" t="b">
        <v>0</v>
      </c>
    </row>
    <row r="43" spans="1:7" ht="15">
      <c r="A43" s="83" t="s">
        <v>655</v>
      </c>
      <c r="B43" s="87">
        <v>3</v>
      </c>
      <c r="C43" s="110">
        <v>0.006244542161582741</v>
      </c>
      <c r="D43" s="87" t="s">
        <v>664</v>
      </c>
      <c r="E43" s="87" t="b">
        <v>0</v>
      </c>
      <c r="F43" s="87" t="b">
        <v>0</v>
      </c>
      <c r="G43" s="87" t="b">
        <v>0</v>
      </c>
    </row>
    <row r="44" spans="1:7" ht="15">
      <c r="A44" s="83" t="s">
        <v>656</v>
      </c>
      <c r="B44" s="87">
        <v>3</v>
      </c>
      <c r="C44" s="110">
        <v>0.006244542161582741</v>
      </c>
      <c r="D44" s="87" t="s">
        <v>664</v>
      </c>
      <c r="E44" s="87" t="b">
        <v>0</v>
      </c>
      <c r="F44" s="87" t="b">
        <v>0</v>
      </c>
      <c r="G44" s="87" t="b">
        <v>0</v>
      </c>
    </row>
    <row r="45" spans="1:7" ht="15">
      <c r="A45" s="83" t="s">
        <v>657</v>
      </c>
      <c r="B45" s="87">
        <v>3</v>
      </c>
      <c r="C45" s="110">
        <v>0.006244542161582741</v>
      </c>
      <c r="D45" s="87" t="s">
        <v>664</v>
      </c>
      <c r="E45" s="87" t="b">
        <v>0</v>
      </c>
      <c r="F45" s="87" t="b">
        <v>0</v>
      </c>
      <c r="G45" s="87" t="b">
        <v>0</v>
      </c>
    </row>
    <row r="46" spans="1:7" ht="15">
      <c r="A46" s="83" t="s">
        <v>241</v>
      </c>
      <c r="B46" s="87">
        <v>2</v>
      </c>
      <c r="C46" s="110">
        <v>0.004762998325969464</v>
      </c>
      <c r="D46" s="87" t="s">
        <v>664</v>
      </c>
      <c r="E46" s="87" t="b">
        <v>0</v>
      </c>
      <c r="F46" s="87" t="b">
        <v>0</v>
      </c>
      <c r="G46" s="87" t="b">
        <v>0</v>
      </c>
    </row>
    <row r="47" spans="1:7" ht="15">
      <c r="A47" s="83" t="s">
        <v>239</v>
      </c>
      <c r="B47" s="87">
        <v>2</v>
      </c>
      <c r="C47" s="110">
        <v>0.004762998325969464</v>
      </c>
      <c r="D47" s="87" t="s">
        <v>664</v>
      </c>
      <c r="E47" s="87" t="b">
        <v>0</v>
      </c>
      <c r="F47" s="87" t="b">
        <v>0</v>
      </c>
      <c r="G47" s="87" t="b">
        <v>0</v>
      </c>
    </row>
    <row r="48" spans="1:7" ht="15">
      <c r="A48" s="83" t="s">
        <v>238</v>
      </c>
      <c r="B48" s="87">
        <v>2</v>
      </c>
      <c r="C48" s="110">
        <v>0.004762998325969464</v>
      </c>
      <c r="D48" s="87" t="s">
        <v>664</v>
      </c>
      <c r="E48" s="87" t="b">
        <v>0</v>
      </c>
      <c r="F48" s="87" t="b">
        <v>0</v>
      </c>
      <c r="G48" s="87" t="b">
        <v>0</v>
      </c>
    </row>
    <row r="49" spans="1:7" ht="15">
      <c r="A49" s="83" t="s">
        <v>237</v>
      </c>
      <c r="B49" s="87">
        <v>2</v>
      </c>
      <c r="C49" s="110">
        <v>0.004762998325969464</v>
      </c>
      <c r="D49" s="87" t="s">
        <v>664</v>
      </c>
      <c r="E49" s="87" t="b">
        <v>0</v>
      </c>
      <c r="F49" s="87" t="b">
        <v>0</v>
      </c>
      <c r="G49" s="87" t="b">
        <v>0</v>
      </c>
    </row>
    <row r="50" spans="1:7" ht="15">
      <c r="A50" s="83" t="s">
        <v>236</v>
      </c>
      <c r="B50" s="87">
        <v>2</v>
      </c>
      <c r="C50" s="110">
        <v>0.004762998325969464</v>
      </c>
      <c r="D50" s="87" t="s">
        <v>664</v>
      </c>
      <c r="E50" s="87" t="b">
        <v>0</v>
      </c>
      <c r="F50" s="87" t="b">
        <v>0</v>
      </c>
      <c r="G50" s="87" t="b">
        <v>0</v>
      </c>
    </row>
    <row r="51" spans="1:7" ht="15">
      <c r="A51" s="83" t="s">
        <v>232</v>
      </c>
      <c r="B51" s="87">
        <v>2</v>
      </c>
      <c r="C51" s="110">
        <v>0.004762998325969464</v>
      </c>
      <c r="D51" s="87" t="s">
        <v>664</v>
      </c>
      <c r="E51" s="87" t="b">
        <v>0</v>
      </c>
      <c r="F51" s="87" t="b">
        <v>0</v>
      </c>
      <c r="G51" s="87" t="b">
        <v>0</v>
      </c>
    </row>
    <row r="52" spans="1:7" ht="15">
      <c r="A52" s="83" t="s">
        <v>233</v>
      </c>
      <c r="B52" s="87">
        <v>2</v>
      </c>
      <c r="C52" s="110">
        <v>0.004762998325969464</v>
      </c>
      <c r="D52" s="87" t="s">
        <v>664</v>
      </c>
      <c r="E52" s="87" t="b">
        <v>0</v>
      </c>
      <c r="F52" s="87" t="b">
        <v>0</v>
      </c>
      <c r="G52" s="87" t="b">
        <v>0</v>
      </c>
    </row>
    <row r="53" spans="1:7" ht="15">
      <c r="A53" s="83" t="s">
        <v>658</v>
      </c>
      <c r="B53" s="87">
        <v>2</v>
      </c>
      <c r="C53" s="110">
        <v>0.005788654188538395</v>
      </c>
      <c r="D53" s="87" t="s">
        <v>664</v>
      </c>
      <c r="E53" s="87" t="b">
        <v>0</v>
      </c>
      <c r="F53" s="87" t="b">
        <v>0</v>
      </c>
      <c r="G53" s="87" t="b">
        <v>0</v>
      </c>
    </row>
    <row r="54" spans="1:7" ht="15">
      <c r="A54" s="83" t="s">
        <v>635</v>
      </c>
      <c r="B54" s="87">
        <v>18</v>
      </c>
      <c r="C54" s="110">
        <v>0</v>
      </c>
      <c r="D54" s="87" t="s">
        <v>614</v>
      </c>
      <c r="E54" s="87" t="b">
        <v>0</v>
      </c>
      <c r="F54" s="87" t="b">
        <v>0</v>
      </c>
      <c r="G54" s="87" t="b">
        <v>0</v>
      </c>
    </row>
    <row r="55" spans="1:7" ht="15">
      <c r="A55" s="83" t="s">
        <v>216</v>
      </c>
      <c r="B55" s="87">
        <v>11</v>
      </c>
      <c r="C55" s="110">
        <v>0</v>
      </c>
      <c r="D55" s="87" t="s">
        <v>614</v>
      </c>
      <c r="E55" s="87" t="b">
        <v>0</v>
      </c>
      <c r="F55" s="87" t="b">
        <v>0</v>
      </c>
      <c r="G55" s="87" t="b">
        <v>0</v>
      </c>
    </row>
    <row r="56" spans="1:7" ht="15">
      <c r="A56" s="83" t="s">
        <v>643</v>
      </c>
      <c r="B56" s="87">
        <v>10</v>
      </c>
      <c r="C56" s="110">
        <v>0</v>
      </c>
      <c r="D56" s="87" t="s">
        <v>614</v>
      </c>
      <c r="E56" s="87" t="b">
        <v>0</v>
      </c>
      <c r="F56" s="87" t="b">
        <v>0</v>
      </c>
      <c r="G56" s="87" t="b">
        <v>0</v>
      </c>
    </row>
    <row r="57" spans="1:7" ht="15">
      <c r="A57" s="83" t="s">
        <v>218</v>
      </c>
      <c r="B57" s="87">
        <v>10</v>
      </c>
      <c r="C57" s="110">
        <v>0</v>
      </c>
      <c r="D57" s="87" t="s">
        <v>614</v>
      </c>
      <c r="E57" s="87" t="b">
        <v>0</v>
      </c>
      <c r="F57" s="87" t="b">
        <v>0</v>
      </c>
      <c r="G57" s="87" t="b">
        <v>0</v>
      </c>
    </row>
    <row r="58" spans="1:7" ht="15">
      <c r="A58" s="83" t="s">
        <v>229</v>
      </c>
      <c r="B58" s="87">
        <v>9</v>
      </c>
      <c r="C58" s="110">
        <v>0.002156112120660085</v>
      </c>
      <c r="D58" s="87" t="s">
        <v>614</v>
      </c>
      <c r="E58" s="87" t="b">
        <v>0</v>
      </c>
      <c r="F58" s="87" t="b">
        <v>0</v>
      </c>
      <c r="G58" s="87" t="b">
        <v>0</v>
      </c>
    </row>
    <row r="59" spans="1:7" ht="15">
      <c r="A59" s="83" t="s">
        <v>227</v>
      </c>
      <c r="B59" s="87">
        <v>9</v>
      </c>
      <c r="C59" s="110">
        <v>0.002156112120660085</v>
      </c>
      <c r="D59" s="87" t="s">
        <v>614</v>
      </c>
      <c r="E59" s="87" t="b">
        <v>0</v>
      </c>
      <c r="F59" s="87" t="b">
        <v>0</v>
      </c>
      <c r="G59" s="87" t="b">
        <v>0</v>
      </c>
    </row>
    <row r="60" spans="1:7" ht="15">
      <c r="A60" s="83" t="s">
        <v>231</v>
      </c>
      <c r="B60" s="87">
        <v>8</v>
      </c>
      <c r="C60" s="110">
        <v>0.004059058136463096</v>
      </c>
      <c r="D60" s="87" t="s">
        <v>614</v>
      </c>
      <c r="E60" s="87" t="b">
        <v>0</v>
      </c>
      <c r="F60" s="87" t="b">
        <v>0</v>
      </c>
      <c r="G60" s="87" t="b">
        <v>0</v>
      </c>
    </row>
    <row r="61" spans="1:7" ht="15">
      <c r="A61" s="83" t="s">
        <v>644</v>
      </c>
      <c r="B61" s="87">
        <v>8</v>
      </c>
      <c r="C61" s="110">
        <v>0.004059058136463096</v>
      </c>
      <c r="D61" s="87" t="s">
        <v>614</v>
      </c>
      <c r="E61" s="87" t="b">
        <v>1</v>
      </c>
      <c r="F61" s="87" t="b">
        <v>0</v>
      </c>
      <c r="G61" s="87" t="b">
        <v>0</v>
      </c>
    </row>
    <row r="62" spans="1:7" ht="15">
      <c r="A62" s="83" t="s">
        <v>645</v>
      </c>
      <c r="B62" s="87">
        <v>8</v>
      </c>
      <c r="C62" s="110">
        <v>0.004059058136463096</v>
      </c>
      <c r="D62" s="87" t="s">
        <v>614</v>
      </c>
      <c r="E62" s="87" t="b">
        <v>0</v>
      </c>
      <c r="F62" s="87" t="b">
        <v>0</v>
      </c>
      <c r="G62" s="87" t="b">
        <v>0</v>
      </c>
    </row>
    <row r="63" spans="1:7" ht="15">
      <c r="A63" s="83" t="s">
        <v>637</v>
      </c>
      <c r="B63" s="87">
        <v>8</v>
      </c>
      <c r="C63" s="110">
        <v>0.004059058136463096</v>
      </c>
      <c r="D63" s="87" t="s">
        <v>614</v>
      </c>
      <c r="E63" s="87" t="b">
        <v>0</v>
      </c>
      <c r="F63" s="87" t="b">
        <v>0</v>
      </c>
      <c r="G63" s="87" t="b">
        <v>0</v>
      </c>
    </row>
    <row r="64" spans="1:7" ht="15">
      <c r="A64" s="83" t="s">
        <v>636</v>
      </c>
      <c r="B64" s="87">
        <v>8</v>
      </c>
      <c r="C64" s="110">
        <v>0.004059058136463096</v>
      </c>
      <c r="D64" s="87" t="s">
        <v>614</v>
      </c>
      <c r="E64" s="87" t="b">
        <v>0</v>
      </c>
      <c r="F64" s="87" t="b">
        <v>0</v>
      </c>
      <c r="G64" s="87" t="b">
        <v>0</v>
      </c>
    </row>
    <row r="65" spans="1:7" ht="15">
      <c r="A65" s="83" t="s">
        <v>641</v>
      </c>
      <c r="B65" s="87">
        <v>8</v>
      </c>
      <c r="C65" s="110">
        <v>0.004059058136463096</v>
      </c>
      <c r="D65" s="87" t="s">
        <v>614</v>
      </c>
      <c r="E65" s="87" t="b">
        <v>0</v>
      </c>
      <c r="F65" s="87" t="b">
        <v>0</v>
      </c>
      <c r="G65" s="87" t="b">
        <v>0</v>
      </c>
    </row>
    <row r="66" spans="1:7" ht="15">
      <c r="A66" s="83" t="s">
        <v>642</v>
      </c>
      <c r="B66" s="87">
        <v>8</v>
      </c>
      <c r="C66" s="110">
        <v>0.004059058136463096</v>
      </c>
      <c r="D66" s="87" t="s">
        <v>614</v>
      </c>
      <c r="E66" s="87" t="b">
        <v>0</v>
      </c>
      <c r="F66" s="87" t="b">
        <v>0</v>
      </c>
      <c r="G66" s="87" t="b">
        <v>0</v>
      </c>
    </row>
    <row r="67" spans="1:7" ht="15">
      <c r="A67" s="83" t="s">
        <v>646</v>
      </c>
      <c r="B67" s="87">
        <v>8</v>
      </c>
      <c r="C67" s="110">
        <v>0.004059058136463096</v>
      </c>
      <c r="D67" s="87" t="s">
        <v>614</v>
      </c>
      <c r="E67" s="87" t="b">
        <v>0</v>
      </c>
      <c r="F67" s="87" t="b">
        <v>0</v>
      </c>
      <c r="G67" s="87" t="b">
        <v>0</v>
      </c>
    </row>
    <row r="68" spans="1:7" ht="15">
      <c r="A68" s="83" t="s">
        <v>647</v>
      </c>
      <c r="B68" s="87">
        <v>8</v>
      </c>
      <c r="C68" s="110">
        <v>0.004059058136463096</v>
      </c>
      <c r="D68" s="87" t="s">
        <v>614</v>
      </c>
      <c r="E68" s="87" t="b">
        <v>0</v>
      </c>
      <c r="F68" s="87" t="b">
        <v>0</v>
      </c>
      <c r="G68" s="87" t="b">
        <v>0</v>
      </c>
    </row>
    <row r="69" spans="1:7" ht="15">
      <c r="A69" s="83" t="s">
        <v>226</v>
      </c>
      <c r="B69" s="87">
        <v>8</v>
      </c>
      <c r="C69" s="110">
        <v>0.004059058136463096</v>
      </c>
      <c r="D69" s="87" t="s">
        <v>614</v>
      </c>
      <c r="E69" s="87" t="b">
        <v>0</v>
      </c>
      <c r="F69" s="87" t="b">
        <v>0</v>
      </c>
      <c r="G69" s="87" t="b">
        <v>0</v>
      </c>
    </row>
    <row r="70" spans="1:7" ht="15">
      <c r="A70" s="83" t="s">
        <v>219</v>
      </c>
      <c r="B70" s="87">
        <v>7</v>
      </c>
      <c r="C70" s="110">
        <v>0.005677035182723572</v>
      </c>
      <c r="D70" s="87" t="s">
        <v>614</v>
      </c>
      <c r="E70" s="87" t="b">
        <v>0</v>
      </c>
      <c r="F70" s="87" t="b">
        <v>0</v>
      </c>
      <c r="G70" s="87" t="b">
        <v>0</v>
      </c>
    </row>
    <row r="71" spans="1:7" ht="15">
      <c r="A71" s="83" t="s">
        <v>223</v>
      </c>
      <c r="B71" s="87">
        <v>7</v>
      </c>
      <c r="C71" s="110">
        <v>0.005677035182723572</v>
      </c>
      <c r="D71" s="87" t="s">
        <v>614</v>
      </c>
      <c r="E71" s="87" t="b">
        <v>0</v>
      </c>
      <c r="F71" s="87" t="b">
        <v>0</v>
      </c>
      <c r="G71" s="87" t="b">
        <v>0</v>
      </c>
    </row>
    <row r="72" spans="1:7" ht="15">
      <c r="A72" s="83" t="s">
        <v>224</v>
      </c>
      <c r="B72" s="87">
        <v>7</v>
      </c>
      <c r="C72" s="110">
        <v>0.005677035182723572</v>
      </c>
      <c r="D72" s="87" t="s">
        <v>614</v>
      </c>
      <c r="E72" s="87" t="b">
        <v>0</v>
      </c>
      <c r="F72" s="87" t="b">
        <v>0</v>
      </c>
      <c r="G72" s="87" t="b">
        <v>0</v>
      </c>
    </row>
    <row r="73" spans="1:7" ht="15">
      <c r="A73" s="83" t="s">
        <v>225</v>
      </c>
      <c r="B73" s="87">
        <v>7</v>
      </c>
      <c r="C73" s="110">
        <v>0.005677035182723572</v>
      </c>
      <c r="D73" s="87" t="s">
        <v>614</v>
      </c>
      <c r="E73" s="87" t="b">
        <v>0</v>
      </c>
      <c r="F73" s="87" t="b">
        <v>0</v>
      </c>
      <c r="G73" s="87" t="b">
        <v>0</v>
      </c>
    </row>
    <row r="74" spans="1:7" ht="15">
      <c r="A74" s="83" t="s">
        <v>648</v>
      </c>
      <c r="B74" s="87">
        <v>7</v>
      </c>
      <c r="C74" s="110">
        <v>0.005677035182723572</v>
      </c>
      <c r="D74" s="87" t="s">
        <v>614</v>
      </c>
      <c r="E74" s="87" t="b">
        <v>0</v>
      </c>
      <c r="F74" s="87" t="b">
        <v>0</v>
      </c>
      <c r="G74" s="87" t="b">
        <v>0</v>
      </c>
    </row>
    <row r="75" spans="1:7" ht="15">
      <c r="A75" s="83" t="s">
        <v>222</v>
      </c>
      <c r="B75" s="87">
        <v>3</v>
      </c>
      <c r="C75" s="110">
        <v>0.00821275516147127</v>
      </c>
      <c r="D75" s="87" t="s">
        <v>614</v>
      </c>
      <c r="E75" s="87" t="b">
        <v>0</v>
      </c>
      <c r="F75" s="87" t="b">
        <v>0</v>
      </c>
      <c r="G75" s="87" t="b">
        <v>0</v>
      </c>
    </row>
    <row r="76" spans="1:7" ht="15">
      <c r="A76" s="83" t="s">
        <v>638</v>
      </c>
      <c r="B76" s="87">
        <v>36</v>
      </c>
      <c r="C76" s="110">
        <v>0</v>
      </c>
      <c r="D76" s="87" t="s">
        <v>615</v>
      </c>
      <c r="E76" s="87" t="b">
        <v>0</v>
      </c>
      <c r="F76" s="87" t="b">
        <v>0</v>
      </c>
      <c r="G76" s="87" t="b">
        <v>0</v>
      </c>
    </row>
    <row r="77" spans="1:7" ht="15">
      <c r="A77" s="83" t="s">
        <v>218</v>
      </c>
      <c r="B77" s="87">
        <v>36</v>
      </c>
      <c r="C77" s="110">
        <v>0</v>
      </c>
      <c r="D77" s="87" t="s">
        <v>615</v>
      </c>
      <c r="E77" s="87" t="b">
        <v>0</v>
      </c>
      <c r="F77" s="87" t="b">
        <v>0</v>
      </c>
      <c r="G77" s="87" t="b">
        <v>0</v>
      </c>
    </row>
    <row r="78" spans="1:7" ht="15">
      <c r="A78" s="83" t="s">
        <v>323</v>
      </c>
      <c r="B78" s="87">
        <v>36</v>
      </c>
      <c r="C78" s="110">
        <v>0</v>
      </c>
      <c r="D78" s="87" t="s">
        <v>615</v>
      </c>
      <c r="E78" s="87" t="b">
        <v>0</v>
      </c>
      <c r="F78" s="87" t="b">
        <v>0</v>
      </c>
      <c r="G78" s="87" t="b">
        <v>0</v>
      </c>
    </row>
    <row r="79" spans="1:7" ht="15">
      <c r="A79" s="83" t="s">
        <v>639</v>
      </c>
      <c r="B79" s="87">
        <v>36</v>
      </c>
      <c r="C79" s="110">
        <v>0</v>
      </c>
      <c r="D79" s="87" t="s">
        <v>615</v>
      </c>
      <c r="E79" s="87" t="b">
        <v>0</v>
      </c>
      <c r="F79" s="87" t="b">
        <v>0</v>
      </c>
      <c r="G79" s="87" t="b">
        <v>0</v>
      </c>
    </row>
    <row r="80" spans="1:7" ht="15">
      <c r="A80" s="83" t="s">
        <v>635</v>
      </c>
      <c r="B80" s="87">
        <v>36</v>
      </c>
      <c r="C80" s="110">
        <v>0</v>
      </c>
      <c r="D80" s="87" t="s">
        <v>615</v>
      </c>
      <c r="E80" s="87" t="b">
        <v>0</v>
      </c>
      <c r="F80" s="87" t="b">
        <v>0</v>
      </c>
      <c r="G80" s="87" t="b">
        <v>0</v>
      </c>
    </row>
    <row r="81" spans="1:7" ht="15">
      <c r="A81" s="83" t="s">
        <v>636</v>
      </c>
      <c r="B81" s="87">
        <v>36</v>
      </c>
      <c r="C81" s="110">
        <v>0</v>
      </c>
      <c r="D81" s="87" t="s">
        <v>615</v>
      </c>
      <c r="E81" s="87" t="b">
        <v>0</v>
      </c>
      <c r="F81" s="87" t="b">
        <v>0</v>
      </c>
      <c r="G81" s="87" t="b">
        <v>0</v>
      </c>
    </row>
    <row r="82" spans="1:7" ht="15">
      <c r="A82" s="83" t="s">
        <v>637</v>
      </c>
      <c r="B82" s="87">
        <v>36</v>
      </c>
      <c r="C82" s="110">
        <v>0</v>
      </c>
      <c r="D82" s="87" t="s">
        <v>615</v>
      </c>
      <c r="E82" s="87" t="b">
        <v>0</v>
      </c>
      <c r="F82" s="87" t="b">
        <v>0</v>
      </c>
      <c r="G82" s="87" t="b">
        <v>0</v>
      </c>
    </row>
    <row r="83" spans="1:7" ht="15">
      <c r="A83" s="83" t="s">
        <v>640</v>
      </c>
      <c r="B83" s="87">
        <v>34</v>
      </c>
      <c r="C83" s="110">
        <v>0.0025119102578901576</v>
      </c>
      <c r="D83" s="87" t="s">
        <v>615</v>
      </c>
      <c r="E83" s="87" t="b">
        <v>0</v>
      </c>
      <c r="F83" s="87" t="b">
        <v>0</v>
      </c>
      <c r="G83" s="87" t="b">
        <v>0</v>
      </c>
    </row>
    <row r="84" spans="1:7" ht="15">
      <c r="A84" s="83" t="s">
        <v>641</v>
      </c>
      <c r="B84" s="87">
        <v>14</v>
      </c>
      <c r="C84" s="110">
        <v>0.01709060271204372</v>
      </c>
      <c r="D84" s="87" t="s">
        <v>615</v>
      </c>
      <c r="E84" s="87" t="b">
        <v>0</v>
      </c>
      <c r="F84" s="87" t="b">
        <v>0</v>
      </c>
      <c r="G84" s="87" t="b">
        <v>0</v>
      </c>
    </row>
    <row r="85" spans="1:7" ht="15">
      <c r="A85" s="83" t="s">
        <v>642</v>
      </c>
      <c r="B85" s="87">
        <v>13</v>
      </c>
      <c r="C85" s="110">
        <v>0.017115086101148383</v>
      </c>
      <c r="D85" s="87" t="s">
        <v>615</v>
      </c>
      <c r="E85" s="87" t="b">
        <v>0</v>
      </c>
      <c r="F85" s="87" t="b">
        <v>0</v>
      </c>
      <c r="G85" s="87" t="b">
        <v>0</v>
      </c>
    </row>
    <row r="86" spans="1:7" ht="15">
      <c r="A86" s="83" t="s">
        <v>240</v>
      </c>
      <c r="B86" s="87">
        <v>6</v>
      </c>
      <c r="C86" s="110">
        <v>0.013895558042565065</v>
      </c>
      <c r="D86" s="87" t="s">
        <v>615</v>
      </c>
      <c r="E86" s="87" t="b">
        <v>0</v>
      </c>
      <c r="F86" s="87" t="b">
        <v>0</v>
      </c>
      <c r="G86" s="87" t="b">
        <v>0</v>
      </c>
    </row>
    <row r="87" spans="1:7" ht="15">
      <c r="A87" s="83" t="s">
        <v>241</v>
      </c>
      <c r="B87" s="87">
        <v>2</v>
      </c>
      <c r="C87" s="110">
        <v>0.00747186014942444</v>
      </c>
      <c r="D87" s="87" t="s">
        <v>615</v>
      </c>
      <c r="E87" s="87" t="b">
        <v>0</v>
      </c>
      <c r="F87" s="87" t="b">
        <v>0</v>
      </c>
      <c r="G87" s="87" t="b">
        <v>0</v>
      </c>
    </row>
    <row r="88" spans="1:7" ht="15">
      <c r="A88" s="83" t="s">
        <v>219</v>
      </c>
      <c r="B88" s="87">
        <v>2</v>
      </c>
      <c r="C88" s="110">
        <v>0.00747186014942444</v>
      </c>
      <c r="D88" s="87" t="s">
        <v>615</v>
      </c>
      <c r="E88" s="87" t="b">
        <v>0</v>
      </c>
      <c r="F88" s="87" t="b">
        <v>0</v>
      </c>
      <c r="G88" s="87" t="b">
        <v>0</v>
      </c>
    </row>
    <row r="89" spans="1:7" ht="15">
      <c r="A89" s="83" t="s">
        <v>236</v>
      </c>
      <c r="B89" s="87">
        <v>2</v>
      </c>
      <c r="C89" s="110">
        <v>0.00747186014942444</v>
      </c>
      <c r="D89" s="87" t="s">
        <v>615</v>
      </c>
      <c r="E89" s="87" t="b">
        <v>0</v>
      </c>
      <c r="F89" s="87" t="b">
        <v>0</v>
      </c>
      <c r="G89" s="87" t="b">
        <v>0</v>
      </c>
    </row>
    <row r="90" spans="1:7" ht="15">
      <c r="A90" s="83" t="s">
        <v>237</v>
      </c>
      <c r="B90" s="87">
        <v>2</v>
      </c>
      <c r="C90" s="110">
        <v>0.00747186014942444</v>
      </c>
      <c r="D90" s="87" t="s">
        <v>615</v>
      </c>
      <c r="E90" s="87" t="b">
        <v>0</v>
      </c>
      <c r="F90" s="87" t="b">
        <v>0</v>
      </c>
      <c r="G90" s="87" t="b">
        <v>0</v>
      </c>
    </row>
    <row r="91" spans="1:7" ht="15">
      <c r="A91" s="83" t="s">
        <v>238</v>
      </c>
      <c r="B91" s="87">
        <v>2</v>
      </c>
      <c r="C91" s="110">
        <v>0.00747186014942444</v>
      </c>
      <c r="D91" s="87" t="s">
        <v>615</v>
      </c>
      <c r="E91" s="87" t="b">
        <v>0</v>
      </c>
      <c r="F91" s="87" t="b">
        <v>0</v>
      </c>
      <c r="G91" s="87" t="b">
        <v>0</v>
      </c>
    </row>
    <row r="92" spans="1:7" ht="15">
      <c r="A92" s="83" t="s">
        <v>239</v>
      </c>
      <c r="B92" s="87">
        <v>2</v>
      </c>
      <c r="C92" s="110">
        <v>0.00747186014942444</v>
      </c>
      <c r="D92" s="87" t="s">
        <v>615</v>
      </c>
      <c r="E92" s="87" t="b">
        <v>0</v>
      </c>
      <c r="F92" s="87" t="b">
        <v>0</v>
      </c>
      <c r="G92" s="87" t="b">
        <v>0</v>
      </c>
    </row>
    <row r="93" spans="1:7" ht="15">
      <c r="A93" s="83" t="s">
        <v>649</v>
      </c>
      <c r="B93" s="87">
        <v>4</v>
      </c>
      <c r="C93" s="110">
        <v>0</v>
      </c>
      <c r="D93" s="87" t="s">
        <v>616</v>
      </c>
      <c r="E93" s="87" t="b">
        <v>0</v>
      </c>
      <c r="F93" s="87" t="b">
        <v>0</v>
      </c>
      <c r="G93" s="87" t="b">
        <v>0</v>
      </c>
    </row>
    <row r="94" spans="1:7" ht="15">
      <c r="A94" s="83" t="s">
        <v>650</v>
      </c>
      <c r="B94" s="87">
        <v>4</v>
      </c>
      <c r="C94" s="110">
        <v>0</v>
      </c>
      <c r="D94" s="87" t="s">
        <v>616</v>
      </c>
      <c r="E94" s="87" t="b">
        <v>0</v>
      </c>
      <c r="F94" s="87" t="b">
        <v>0</v>
      </c>
      <c r="G94" s="87" t="b">
        <v>0</v>
      </c>
    </row>
    <row r="95" spans="1:7" ht="15">
      <c r="A95" s="83" t="s">
        <v>651</v>
      </c>
      <c r="B95" s="87">
        <v>3</v>
      </c>
      <c r="C95" s="110">
        <v>0</v>
      </c>
      <c r="D95" s="87" t="s">
        <v>616</v>
      </c>
      <c r="E95" s="87" t="b">
        <v>0</v>
      </c>
      <c r="F95" s="87" t="b">
        <v>0</v>
      </c>
      <c r="G95" s="87" t="b">
        <v>0</v>
      </c>
    </row>
    <row r="96" spans="1:7" ht="15">
      <c r="A96" s="83" t="s">
        <v>652</v>
      </c>
      <c r="B96" s="87">
        <v>3</v>
      </c>
      <c r="C96" s="110">
        <v>0</v>
      </c>
      <c r="D96" s="87" t="s">
        <v>616</v>
      </c>
      <c r="E96" s="87" t="b">
        <v>1</v>
      </c>
      <c r="F96" s="87" t="b">
        <v>0</v>
      </c>
      <c r="G96" s="87" t="b">
        <v>0</v>
      </c>
    </row>
    <row r="97" spans="1:7" ht="15">
      <c r="A97" s="83" t="s">
        <v>653</v>
      </c>
      <c r="B97" s="87">
        <v>3</v>
      </c>
      <c r="C97" s="110">
        <v>0</v>
      </c>
      <c r="D97" s="87" t="s">
        <v>616</v>
      </c>
      <c r="E97" s="87" t="b">
        <v>0</v>
      </c>
      <c r="F97" s="87" t="b">
        <v>0</v>
      </c>
      <c r="G97" s="87" t="b">
        <v>0</v>
      </c>
    </row>
    <row r="98" spans="1:7" ht="15">
      <c r="A98" s="83" t="s">
        <v>654</v>
      </c>
      <c r="B98" s="87">
        <v>3</v>
      </c>
      <c r="C98" s="110">
        <v>0</v>
      </c>
      <c r="D98" s="87" t="s">
        <v>616</v>
      </c>
      <c r="E98" s="87" t="b">
        <v>0</v>
      </c>
      <c r="F98" s="87" t="b">
        <v>0</v>
      </c>
      <c r="G98" s="87" t="b">
        <v>0</v>
      </c>
    </row>
    <row r="99" spans="1:7" ht="15">
      <c r="A99" s="83" t="s">
        <v>655</v>
      </c>
      <c r="B99" s="87">
        <v>3</v>
      </c>
      <c r="C99" s="110">
        <v>0</v>
      </c>
      <c r="D99" s="87" t="s">
        <v>616</v>
      </c>
      <c r="E99" s="87" t="b">
        <v>0</v>
      </c>
      <c r="F99" s="87" t="b">
        <v>0</v>
      </c>
      <c r="G99" s="87" t="b">
        <v>0</v>
      </c>
    </row>
    <row r="100" spans="1:7" ht="15">
      <c r="A100" s="83" t="s">
        <v>656</v>
      </c>
      <c r="B100" s="87">
        <v>3</v>
      </c>
      <c r="C100" s="110">
        <v>0</v>
      </c>
      <c r="D100" s="87" t="s">
        <v>616</v>
      </c>
      <c r="E100" s="87" t="b">
        <v>0</v>
      </c>
      <c r="F100" s="87" t="b">
        <v>0</v>
      </c>
      <c r="G100" s="87" t="b">
        <v>0</v>
      </c>
    </row>
    <row r="101" spans="1:7" ht="15">
      <c r="A101" s="83" t="s">
        <v>657</v>
      </c>
      <c r="B101" s="87">
        <v>3</v>
      </c>
      <c r="C101" s="110">
        <v>0</v>
      </c>
      <c r="D101" s="87" t="s">
        <v>616</v>
      </c>
      <c r="E101" s="87" t="b">
        <v>0</v>
      </c>
      <c r="F101" s="87" t="b">
        <v>0</v>
      </c>
      <c r="G101" s="87" t="b">
        <v>0</v>
      </c>
    </row>
    <row r="102" spans="1:7" ht="15">
      <c r="A102" s="83" t="s">
        <v>658</v>
      </c>
      <c r="B102" s="87">
        <v>2</v>
      </c>
      <c r="C102" s="110">
        <v>0.023274207547300606</v>
      </c>
      <c r="D102" s="87" t="s">
        <v>616</v>
      </c>
      <c r="E102" s="87" t="b">
        <v>0</v>
      </c>
      <c r="F102" s="87" t="b">
        <v>0</v>
      </c>
      <c r="G102" s="87" t="b">
        <v>0</v>
      </c>
    </row>
    <row r="103" spans="1:7" ht="15">
      <c r="A103" s="83" t="s">
        <v>219</v>
      </c>
      <c r="B103" s="87">
        <v>2</v>
      </c>
      <c r="C103" s="110">
        <v>0.00858981751491128</v>
      </c>
      <c r="D103" s="87" t="s">
        <v>616</v>
      </c>
      <c r="E103" s="87" t="b">
        <v>0</v>
      </c>
      <c r="F103" s="87" t="b">
        <v>0</v>
      </c>
      <c r="G1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7" t="s">
        <v>638</v>
      </c>
      <c r="B2" s="87" t="s">
        <v>218</v>
      </c>
      <c r="C2" s="87">
        <v>36</v>
      </c>
      <c r="D2" s="110">
        <v>0.008749625431813178</v>
      </c>
      <c r="E2" s="110">
        <v>1.0672164540179816</v>
      </c>
      <c r="F2" s="87" t="s">
        <v>664</v>
      </c>
      <c r="G2" s="87" t="b">
        <v>0</v>
      </c>
      <c r="H2" s="87" t="b">
        <v>0</v>
      </c>
      <c r="I2" s="87" t="b">
        <v>0</v>
      </c>
      <c r="J2" s="87" t="b">
        <v>0</v>
      </c>
      <c r="K2" s="87" t="b">
        <v>0</v>
      </c>
      <c r="L2" s="87" t="b">
        <v>0</v>
      </c>
    </row>
    <row r="3" spans="1:12" ht="15">
      <c r="A3" s="83" t="s">
        <v>218</v>
      </c>
      <c r="B3" s="87" t="s">
        <v>323</v>
      </c>
      <c r="C3" s="87">
        <v>36</v>
      </c>
      <c r="D3" s="110">
        <v>0.008749625431813178</v>
      </c>
      <c r="E3" s="110">
        <v>1.0672164540179816</v>
      </c>
      <c r="F3" s="87" t="s">
        <v>664</v>
      </c>
      <c r="G3" s="87" t="b">
        <v>0</v>
      </c>
      <c r="H3" s="87" t="b">
        <v>0</v>
      </c>
      <c r="I3" s="87" t="b">
        <v>0</v>
      </c>
      <c r="J3" s="87" t="b">
        <v>0</v>
      </c>
      <c r="K3" s="87" t="b">
        <v>0</v>
      </c>
      <c r="L3" s="87" t="b">
        <v>0</v>
      </c>
    </row>
    <row r="4" spans="1:12" ht="15">
      <c r="A4" s="83" t="s">
        <v>323</v>
      </c>
      <c r="B4" s="87" t="s">
        <v>639</v>
      </c>
      <c r="C4" s="87">
        <v>36</v>
      </c>
      <c r="D4" s="110">
        <v>0.008749625431813178</v>
      </c>
      <c r="E4" s="110">
        <v>1.1736717849322684</v>
      </c>
      <c r="F4" s="87" t="s">
        <v>664</v>
      </c>
      <c r="G4" s="87" t="b">
        <v>0</v>
      </c>
      <c r="H4" s="87" t="b">
        <v>0</v>
      </c>
      <c r="I4" s="87" t="b">
        <v>0</v>
      </c>
      <c r="J4" s="87" t="b">
        <v>0</v>
      </c>
      <c r="K4" s="87" t="b">
        <v>0</v>
      </c>
      <c r="L4" s="87" t="b">
        <v>0</v>
      </c>
    </row>
    <row r="5" spans="1:12" ht="15">
      <c r="A5" s="83" t="s">
        <v>639</v>
      </c>
      <c r="B5" s="87" t="s">
        <v>635</v>
      </c>
      <c r="C5" s="87">
        <v>36</v>
      </c>
      <c r="D5" s="110">
        <v>0.008749625431813178</v>
      </c>
      <c r="E5" s="110">
        <v>1.0578764277638382</v>
      </c>
      <c r="F5" s="87" t="s">
        <v>664</v>
      </c>
      <c r="G5" s="87" t="b">
        <v>0</v>
      </c>
      <c r="H5" s="87" t="b">
        <v>0</v>
      </c>
      <c r="I5" s="87" t="b">
        <v>0</v>
      </c>
      <c r="J5" s="87" t="b">
        <v>0</v>
      </c>
      <c r="K5" s="87" t="b">
        <v>0</v>
      </c>
      <c r="L5" s="87" t="b">
        <v>0</v>
      </c>
    </row>
    <row r="6" spans="1:12" ht="15">
      <c r="A6" s="83" t="s">
        <v>635</v>
      </c>
      <c r="B6" s="87" t="s">
        <v>636</v>
      </c>
      <c r="C6" s="87">
        <v>36</v>
      </c>
      <c r="D6" s="110">
        <v>0.008749625431813178</v>
      </c>
      <c r="E6" s="110">
        <v>0.8946360829744551</v>
      </c>
      <c r="F6" s="87" t="s">
        <v>664</v>
      </c>
      <c r="G6" s="87" t="b">
        <v>0</v>
      </c>
      <c r="H6" s="87" t="b">
        <v>0</v>
      </c>
      <c r="I6" s="87" t="b">
        <v>0</v>
      </c>
      <c r="J6" s="87" t="b">
        <v>0</v>
      </c>
      <c r="K6" s="87" t="b">
        <v>0</v>
      </c>
      <c r="L6" s="87" t="b">
        <v>0</v>
      </c>
    </row>
    <row r="7" spans="1:12" ht="15">
      <c r="A7" s="83" t="s">
        <v>636</v>
      </c>
      <c r="B7" s="87" t="s">
        <v>637</v>
      </c>
      <c r="C7" s="87">
        <v>36</v>
      </c>
      <c r="D7" s="110">
        <v>0.008749625431813178</v>
      </c>
      <c r="E7" s="110">
        <v>0.999371433494468</v>
      </c>
      <c r="F7" s="87" t="s">
        <v>664</v>
      </c>
      <c r="G7" s="87" t="b">
        <v>0</v>
      </c>
      <c r="H7" s="87" t="b">
        <v>0</v>
      </c>
      <c r="I7" s="87" t="b">
        <v>0</v>
      </c>
      <c r="J7" s="87" t="b">
        <v>0</v>
      </c>
      <c r="K7" s="87" t="b">
        <v>0</v>
      </c>
      <c r="L7" s="87" t="b">
        <v>0</v>
      </c>
    </row>
    <row r="8" spans="1:12" ht="15">
      <c r="A8" s="83" t="s">
        <v>637</v>
      </c>
      <c r="B8" s="87" t="s">
        <v>640</v>
      </c>
      <c r="C8" s="87">
        <v>34</v>
      </c>
      <c r="D8" s="110">
        <v>0.009701357696742702</v>
      </c>
      <c r="E8" s="110">
        <v>1.0865216092133683</v>
      </c>
      <c r="F8" s="87" t="s">
        <v>664</v>
      </c>
      <c r="G8" s="87" t="b">
        <v>0</v>
      </c>
      <c r="H8" s="87" t="b">
        <v>0</v>
      </c>
      <c r="I8" s="87" t="b">
        <v>0</v>
      </c>
      <c r="J8" s="87" t="b">
        <v>0</v>
      </c>
      <c r="K8" s="87" t="b">
        <v>0</v>
      </c>
      <c r="L8" s="87" t="b">
        <v>0</v>
      </c>
    </row>
    <row r="9" spans="1:12" ht="15">
      <c r="A9" s="83" t="s">
        <v>641</v>
      </c>
      <c r="B9" s="87" t="s">
        <v>642</v>
      </c>
      <c r="C9" s="87">
        <v>15</v>
      </c>
      <c r="D9" s="110">
        <v>0.013361467085528218</v>
      </c>
      <c r="E9" s="110">
        <v>1.2414235691991113</v>
      </c>
      <c r="F9" s="87" t="s">
        <v>664</v>
      </c>
      <c r="G9" s="87" t="b">
        <v>0</v>
      </c>
      <c r="H9" s="87" t="b">
        <v>0</v>
      </c>
      <c r="I9" s="87" t="b">
        <v>0</v>
      </c>
      <c r="J9" s="87" t="b">
        <v>0</v>
      </c>
      <c r="K9" s="87" t="b">
        <v>0</v>
      </c>
      <c r="L9" s="87" t="b">
        <v>0</v>
      </c>
    </row>
    <row r="10" spans="1:12" ht="15">
      <c r="A10" s="83" t="s">
        <v>635</v>
      </c>
      <c r="B10" s="87" t="s">
        <v>643</v>
      </c>
      <c r="C10" s="87">
        <v>10</v>
      </c>
      <c r="D10" s="110">
        <v>0.01190749581492366</v>
      </c>
      <c r="E10" s="110">
        <v>0.9817862586933551</v>
      </c>
      <c r="F10" s="87" t="s">
        <v>664</v>
      </c>
      <c r="G10" s="87" t="b">
        <v>0</v>
      </c>
      <c r="H10" s="87" t="b">
        <v>0</v>
      </c>
      <c r="I10" s="87" t="b">
        <v>0</v>
      </c>
      <c r="J10" s="87" t="b">
        <v>0</v>
      </c>
      <c r="K10" s="87" t="b">
        <v>0</v>
      </c>
      <c r="L10" s="87" t="b">
        <v>0</v>
      </c>
    </row>
    <row r="11" spans="1:12" ht="15">
      <c r="A11" s="83" t="s">
        <v>644</v>
      </c>
      <c r="B11" s="87" t="s">
        <v>645</v>
      </c>
      <c r="C11" s="87">
        <v>8</v>
      </c>
      <c r="D11" s="110">
        <v>0.010846746403326408</v>
      </c>
      <c r="E11" s="110">
        <v>1.826884298707612</v>
      </c>
      <c r="F11" s="87" t="s">
        <v>664</v>
      </c>
      <c r="G11" s="87" t="b">
        <v>1</v>
      </c>
      <c r="H11" s="87" t="b">
        <v>0</v>
      </c>
      <c r="I11" s="87" t="b">
        <v>0</v>
      </c>
      <c r="J11" s="87" t="b">
        <v>0</v>
      </c>
      <c r="K11" s="87" t="b">
        <v>0</v>
      </c>
      <c r="L11" s="87" t="b">
        <v>0</v>
      </c>
    </row>
    <row r="12" spans="1:12" ht="15">
      <c r="A12" s="83" t="s">
        <v>645</v>
      </c>
      <c r="B12" s="87" t="s">
        <v>635</v>
      </c>
      <c r="C12" s="87">
        <v>8</v>
      </c>
      <c r="D12" s="110">
        <v>0.010846746403326408</v>
      </c>
      <c r="E12" s="110">
        <v>1.0578764277638382</v>
      </c>
      <c r="F12" s="87" t="s">
        <v>664</v>
      </c>
      <c r="G12" s="87" t="b">
        <v>0</v>
      </c>
      <c r="H12" s="87" t="b">
        <v>0</v>
      </c>
      <c r="I12" s="87" t="b">
        <v>0</v>
      </c>
      <c r="J12" s="87" t="b">
        <v>0</v>
      </c>
      <c r="K12" s="87" t="b">
        <v>0</v>
      </c>
      <c r="L12" s="87" t="b">
        <v>0</v>
      </c>
    </row>
    <row r="13" spans="1:12" ht="15">
      <c r="A13" s="83" t="s">
        <v>635</v>
      </c>
      <c r="B13" s="87" t="s">
        <v>637</v>
      </c>
      <c r="C13" s="87">
        <v>8</v>
      </c>
      <c r="D13" s="110">
        <v>0.010846746403326408</v>
      </c>
      <c r="E13" s="110">
        <v>0.24142356919911134</v>
      </c>
      <c r="F13" s="87" t="s">
        <v>664</v>
      </c>
      <c r="G13" s="87" t="b">
        <v>0</v>
      </c>
      <c r="H13" s="87" t="b">
        <v>0</v>
      </c>
      <c r="I13" s="87" t="b">
        <v>0</v>
      </c>
      <c r="J13" s="87" t="b">
        <v>0</v>
      </c>
      <c r="K13" s="87" t="b">
        <v>0</v>
      </c>
      <c r="L13" s="87" t="b">
        <v>0</v>
      </c>
    </row>
    <row r="14" spans="1:12" ht="15">
      <c r="A14" s="83" t="s">
        <v>637</v>
      </c>
      <c r="B14" s="87" t="s">
        <v>636</v>
      </c>
      <c r="C14" s="87">
        <v>8</v>
      </c>
      <c r="D14" s="110">
        <v>0.010846746403326408</v>
      </c>
      <c r="E14" s="110">
        <v>0.34615891971912444</v>
      </c>
      <c r="F14" s="87" t="s">
        <v>664</v>
      </c>
      <c r="G14" s="87" t="b">
        <v>0</v>
      </c>
      <c r="H14" s="87" t="b">
        <v>0</v>
      </c>
      <c r="I14" s="87" t="b">
        <v>0</v>
      </c>
      <c r="J14" s="87" t="b">
        <v>0</v>
      </c>
      <c r="K14" s="87" t="b">
        <v>0</v>
      </c>
      <c r="L14" s="87" t="b">
        <v>0</v>
      </c>
    </row>
    <row r="15" spans="1:12" ht="15">
      <c r="A15" s="83" t="s">
        <v>636</v>
      </c>
      <c r="B15" s="87" t="s">
        <v>641</v>
      </c>
      <c r="C15" s="87">
        <v>8</v>
      </c>
      <c r="D15" s="110">
        <v>0.010846746403326408</v>
      </c>
      <c r="E15" s="110">
        <v>0.6471889153831056</v>
      </c>
      <c r="F15" s="87" t="s">
        <v>664</v>
      </c>
      <c r="G15" s="87" t="b">
        <v>0</v>
      </c>
      <c r="H15" s="87" t="b">
        <v>0</v>
      </c>
      <c r="I15" s="87" t="b">
        <v>0</v>
      </c>
      <c r="J15" s="87" t="b">
        <v>0</v>
      </c>
      <c r="K15" s="87" t="b">
        <v>0</v>
      </c>
      <c r="L15" s="87" t="b">
        <v>0</v>
      </c>
    </row>
    <row r="16" spans="1:12" ht="15">
      <c r="A16" s="83" t="s">
        <v>229</v>
      </c>
      <c r="B16" s="87" t="s">
        <v>231</v>
      </c>
      <c r="C16" s="87">
        <v>7</v>
      </c>
      <c r="D16" s="110">
        <v>0.010182459540463942</v>
      </c>
      <c r="E16" s="110">
        <v>1.717739829282544</v>
      </c>
      <c r="F16" s="87" t="s">
        <v>664</v>
      </c>
      <c r="G16" s="87" t="b">
        <v>0</v>
      </c>
      <c r="H16" s="87" t="b">
        <v>0</v>
      </c>
      <c r="I16" s="87" t="b">
        <v>0</v>
      </c>
      <c r="J16" s="87" t="b">
        <v>0</v>
      </c>
      <c r="K16" s="87" t="b">
        <v>0</v>
      </c>
      <c r="L16" s="87" t="b">
        <v>0</v>
      </c>
    </row>
    <row r="17" spans="1:12" ht="15">
      <c r="A17" s="83" t="s">
        <v>647</v>
      </c>
      <c r="B17" s="87" t="s">
        <v>648</v>
      </c>
      <c r="C17" s="87">
        <v>7</v>
      </c>
      <c r="D17" s="110">
        <v>0.010182459540463942</v>
      </c>
      <c r="E17" s="110">
        <v>1.8848762456852988</v>
      </c>
      <c r="F17" s="87" t="s">
        <v>664</v>
      </c>
      <c r="G17" s="87" t="b">
        <v>0</v>
      </c>
      <c r="H17" s="87" t="b">
        <v>0</v>
      </c>
      <c r="I17" s="87" t="b">
        <v>0</v>
      </c>
      <c r="J17" s="87" t="b">
        <v>0</v>
      </c>
      <c r="K17" s="87" t="b">
        <v>0</v>
      </c>
      <c r="L17" s="87" t="b">
        <v>0</v>
      </c>
    </row>
    <row r="18" spans="1:12" ht="15">
      <c r="A18" s="83" t="s">
        <v>219</v>
      </c>
      <c r="B18" s="87" t="s">
        <v>229</v>
      </c>
      <c r="C18" s="87">
        <v>6</v>
      </c>
      <c r="D18" s="110">
        <v>0.00941211673545869</v>
      </c>
      <c r="E18" s="110">
        <v>1.5538830266438743</v>
      </c>
      <c r="F18" s="87" t="s">
        <v>664</v>
      </c>
      <c r="G18" s="87" t="b">
        <v>0</v>
      </c>
      <c r="H18" s="87" t="b">
        <v>0</v>
      </c>
      <c r="I18" s="87" t="b">
        <v>0</v>
      </c>
      <c r="J18" s="87" t="b">
        <v>0</v>
      </c>
      <c r="K18" s="87" t="b">
        <v>0</v>
      </c>
      <c r="L18" s="87" t="b">
        <v>0</v>
      </c>
    </row>
    <row r="19" spans="1:12" ht="15">
      <c r="A19" s="83" t="s">
        <v>227</v>
      </c>
      <c r="B19" s="87" t="s">
        <v>226</v>
      </c>
      <c r="C19" s="87">
        <v>6</v>
      </c>
      <c r="D19" s="110">
        <v>0.00941211673545869</v>
      </c>
      <c r="E19" s="110">
        <v>1.6507930396519308</v>
      </c>
      <c r="F19" s="87" t="s">
        <v>664</v>
      </c>
      <c r="G19" s="87" t="b">
        <v>0</v>
      </c>
      <c r="H19" s="87" t="b">
        <v>0</v>
      </c>
      <c r="I19" s="87" t="b">
        <v>0</v>
      </c>
      <c r="J19" s="87" t="b">
        <v>0</v>
      </c>
      <c r="K19" s="87" t="b">
        <v>0</v>
      </c>
      <c r="L19" s="87" t="b">
        <v>0</v>
      </c>
    </row>
    <row r="20" spans="1:12" ht="15">
      <c r="A20" s="83" t="s">
        <v>643</v>
      </c>
      <c r="B20" s="87" t="s">
        <v>216</v>
      </c>
      <c r="C20" s="87">
        <v>6</v>
      </c>
      <c r="D20" s="110">
        <v>0.00941211673545869</v>
      </c>
      <c r="E20" s="110">
        <v>1.508125536083199</v>
      </c>
      <c r="F20" s="87" t="s">
        <v>664</v>
      </c>
      <c r="G20" s="87" t="b">
        <v>0</v>
      </c>
      <c r="H20" s="87" t="b">
        <v>0</v>
      </c>
      <c r="I20" s="87" t="b">
        <v>0</v>
      </c>
      <c r="J20" s="87" t="b">
        <v>0</v>
      </c>
      <c r="K20" s="87" t="b">
        <v>0</v>
      </c>
      <c r="L20" s="87" t="b">
        <v>0</v>
      </c>
    </row>
    <row r="21" spans="1:12" ht="15">
      <c r="A21" s="83" t="s">
        <v>216</v>
      </c>
      <c r="B21" s="87" t="s">
        <v>218</v>
      </c>
      <c r="C21" s="87">
        <v>6</v>
      </c>
      <c r="D21" s="110">
        <v>0.00941211673545869</v>
      </c>
      <c r="E21" s="110">
        <v>0.8039750192434001</v>
      </c>
      <c r="F21" s="87" t="s">
        <v>664</v>
      </c>
      <c r="G21" s="87" t="b">
        <v>0</v>
      </c>
      <c r="H21" s="87" t="b">
        <v>0</v>
      </c>
      <c r="I21" s="87" t="b">
        <v>0</v>
      </c>
      <c r="J21" s="87" t="b">
        <v>0</v>
      </c>
      <c r="K21" s="87" t="b">
        <v>0</v>
      </c>
      <c r="L21" s="87" t="b">
        <v>0</v>
      </c>
    </row>
    <row r="22" spans="1:12" ht="15">
      <c r="A22" s="83" t="s">
        <v>640</v>
      </c>
      <c r="B22" s="87" t="s">
        <v>240</v>
      </c>
      <c r="C22" s="87">
        <v>5</v>
      </c>
      <c r="D22" s="110">
        <v>0.008517887563884156</v>
      </c>
      <c r="E22" s="110">
        <v>1.3955205345486248</v>
      </c>
      <c r="F22" s="87" t="s">
        <v>664</v>
      </c>
      <c r="G22" s="87" t="b">
        <v>0</v>
      </c>
      <c r="H22" s="87" t="b">
        <v>0</v>
      </c>
      <c r="I22" s="87" t="b">
        <v>0</v>
      </c>
      <c r="J22" s="87" t="b">
        <v>0</v>
      </c>
      <c r="K22" s="87" t="b">
        <v>0</v>
      </c>
      <c r="L22" s="87" t="b">
        <v>0</v>
      </c>
    </row>
    <row r="23" spans="1:12" ht="15">
      <c r="A23" s="83" t="s">
        <v>641</v>
      </c>
      <c r="B23" s="87" t="s">
        <v>646</v>
      </c>
      <c r="C23" s="87">
        <v>5</v>
      </c>
      <c r="D23" s="110">
        <v>0.008517887563884156</v>
      </c>
      <c r="E23" s="110">
        <v>1.2036350083097116</v>
      </c>
      <c r="F23" s="87" t="s">
        <v>664</v>
      </c>
      <c r="G23" s="87" t="b">
        <v>0</v>
      </c>
      <c r="H23" s="87" t="b">
        <v>0</v>
      </c>
      <c r="I23" s="87" t="b">
        <v>0</v>
      </c>
      <c r="J23" s="87" t="b">
        <v>0</v>
      </c>
      <c r="K23" s="87" t="b">
        <v>0</v>
      </c>
      <c r="L23" s="87" t="b">
        <v>0</v>
      </c>
    </row>
    <row r="24" spans="1:12" ht="15">
      <c r="A24" s="83" t="s">
        <v>643</v>
      </c>
      <c r="B24" s="87" t="s">
        <v>218</v>
      </c>
      <c r="C24" s="87">
        <v>4</v>
      </c>
      <c r="D24" s="110">
        <v>0.007474684926801066</v>
      </c>
      <c r="E24" s="110">
        <v>0.6692764453459439</v>
      </c>
      <c r="F24" s="87" t="s">
        <v>664</v>
      </c>
      <c r="G24" s="87" t="b">
        <v>0</v>
      </c>
      <c r="H24" s="87" t="b">
        <v>0</v>
      </c>
      <c r="I24" s="87" t="b">
        <v>0</v>
      </c>
      <c r="J24" s="87" t="b">
        <v>0</v>
      </c>
      <c r="K24" s="87" t="b">
        <v>0</v>
      </c>
      <c r="L24" s="87" t="b">
        <v>0</v>
      </c>
    </row>
    <row r="25" spans="1:12" ht="15">
      <c r="A25" s="83" t="s">
        <v>218</v>
      </c>
      <c r="B25" s="87" t="s">
        <v>216</v>
      </c>
      <c r="C25" s="87">
        <v>4</v>
      </c>
      <c r="D25" s="110">
        <v>0.007474684926801066</v>
      </c>
      <c r="E25" s="110">
        <v>0.6692764453459439</v>
      </c>
      <c r="F25" s="87" t="s">
        <v>664</v>
      </c>
      <c r="G25" s="87" t="b">
        <v>0</v>
      </c>
      <c r="H25" s="87" t="b">
        <v>0</v>
      </c>
      <c r="I25" s="87" t="b">
        <v>0</v>
      </c>
      <c r="J25" s="87" t="b">
        <v>0</v>
      </c>
      <c r="K25" s="87" t="b">
        <v>0</v>
      </c>
      <c r="L25" s="87" t="b">
        <v>0</v>
      </c>
    </row>
    <row r="26" spans="1:12" ht="15">
      <c r="A26" s="83" t="s">
        <v>646</v>
      </c>
      <c r="B26" s="87" t="s">
        <v>647</v>
      </c>
      <c r="C26" s="87">
        <v>4</v>
      </c>
      <c r="D26" s="110">
        <v>0.007474684926801066</v>
      </c>
      <c r="E26" s="110">
        <v>1.525854303043631</v>
      </c>
      <c r="F26" s="87" t="s">
        <v>664</v>
      </c>
      <c r="G26" s="87" t="b">
        <v>0</v>
      </c>
      <c r="H26" s="87" t="b">
        <v>0</v>
      </c>
      <c r="I26" s="87" t="b">
        <v>0</v>
      </c>
      <c r="J26" s="87" t="b">
        <v>0</v>
      </c>
      <c r="K26" s="87" t="b">
        <v>0</v>
      </c>
      <c r="L26" s="87" t="b">
        <v>0</v>
      </c>
    </row>
    <row r="27" spans="1:12" ht="15">
      <c r="A27" s="83" t="s">
        <v>231</v>
      </c>
      <c r="B27" s="87" t="s">
        <v>227</v>
      </c>
      <c r="C27" s="87">
        <v>4</v>
      </c>
      <c r="D27" s="110">
        <v>0.007474684926801066</v>
      </c>
      <c r="E27" s="110">
        <v>1.5326937275739363</v>
      </c>
      <c r="F27" s="87" t="s">
        <v>664</v>
      </c>
      <c r="G27" s="87" t="b">
        <v>0</v>
      </c>
      <c r="H27" s="87" t="b">
        <v>0</v>
      </c>
      <c r="I27" s="87" t="b">
        <v>0</v>
      </c>
      <c r="J27" s="87" t="b">
        <v>0</v>
      </c>
      <c r="K27" s="87" t="b">
        <v>0</v>
      </c>
      <c r="L27" s="87" t="b">
        <v>0</v>
      </c>
    </row>
    <row r="28" spans="1:12" ht="15">
      <c r="A28" s="83" t="s">
        <v>225</v>
      </c>
      <c r="B28" s="87" t="s">
        <v>224</v>
      </c>
      <c r="C28" s="87">
        <v>4</v>
      </c>
      <c r="D28" s="110">
        <v>0.007474684926801066</v>
      </c>
      <c r="E28" s="110">
        <v>1.6418381969990044</v>
      </c>
      <c r="F28" s="87" t="s">
        <v>664</v>
      </c>
      <c r="G28" s="87" t="b">
        <v>0</v>
      </c>
      <c r="H28" s="87" t="b">
        <v>0</v>
      </c>
      <c r="I28" s="87" t="b">
        <v>0</v>
      </c>
      <c r="J28" s="87" t="b">
        <v>0</v>
      </c>
      <c r="K28" s="87" t="b">
        <v>0</v>
      </c>
      <c r="L28" s="87" t="b">
        <v>0</v>
      </c>
    </row>
    <row r="29" spans="1:12" ht="15">
      <c r="A29" s="83" t="s">
        <v>224</v>
      </c>
      <c r="B29" s="87" t="s">
        <v>223</v>
      </c>
      <c r="C29" s="87">
        <v>4</v>
      </c>
      <c r="D29" s="110">
        <v>0.007474684926801066</v>
      </c>
      <c r="E29" s="110">
        <v>1.6418381969990044</v>
      </c>
      <c r="F29" s="87" t="s">
        <v>664</v>
      </c>
      <c r="G29" s="87" t="b">
        <v>0</v>
      </c>
      <c r="H29" s="87" t="b">
        <v>0</v>
      </c>
      <c r="I29" s="87" t="b">
        <v>0</v>
      </c>
      <c r="J29" s="87" t="b">
        <v>0</v>
      </c>
      <c r="K29" s="87" t="b">
        <v>0</v>
      </c>
      <c r="L29" s="87" t="b">
        <v>0</v>
      </c>
    </row>
    <row r="30" spans="1:12" ht="15">
      <c r="A30" s="83" t="s">
        <v>223</v>
      </c>
      <c r="B30" s="87" t="s">
        <v>225</v>
      </c>
      <c r="C30" s="87">
        <v>4</v>
      </c>
      <c r="D30" s="110">
        <v>0.007474684926801066</v>
      </c>
      <c r="E30" s="110">
        <v>1.6418381969990044</v>
      </c>
      <c r="F30" s="87" t="s">
        <v>664</v>
      </c>
      <c r="G30" s="87" t="b">
        <v>0</v>
      </c>
      <c r="H30" s="87" t="b">
        <v>0</v>
      </c>
      <c r="I30" s="87" t="b">
        <v>0</v>
      </c>
      <c r="J30" s="87" t="b">
        <v>0</v>
      </c>
      <c r="K30" s="87" t="b">
        <v>0</v>
      </c>
      <c r="L30" s="87" t="b">
        <v>0</v>
      </c>
    </row>
    <row r="31" spans="1:12" ht="15">
      <c r="A31" s="83" t="s">
        <v>646</v>
      </c>
      <c r="B31" s="87" t="s">
        <v>642</v>
      </c>
      <c r="C31" s="87">
        <v>4</v>
      </c>
      <c r="D31" s="110">
        <v>0.007474684926801066</v>
      </c>
      <c r="E31" s="110">
        <v>1.0865216092133683</v>
      </c>
      <c r="F31" s="87" t="s">
        <v>664</v>
      </c>
      <c r="G31" s="87" t="b">
        <v>0</v>
      </c>
      <c r="H31" s="87" t="b">
        <v>0</v>
      </c>
      <c r="I31" s="87" t="b">
        <v>0</v>
      </c>
      <c r="J31" s="87" t="b">
        <v>0</v>
      </c>
      <c r="K31" s="87" t="b">
        <v>0</v>
      </c>
      <c r="L31" s="87" t="b">
        <v>0</v>
      </c>
    </row>
    <row r="32" spans="1:12" ht="15">
      <c r="A32" s="83" t="s">
        <v>642</v>
      </c>
      <c r="B32" s="87" t="s">
        <v>647</v>
      </c>
      <c r="C32" s="87">
        <v>4</v>
      </c>
      <c r="D32" s="110">
        <v>0.007474684926801066</v>
      </c>
      <c r="E32" s="110">
        <v>1.4747017805962495</v>
      </c>
      <c r="F32" s="87" t="s">
        <v>664</v>
      </c>
      <c r="G32" s="87" t="b">
        <v>0</v>
      </c>
      <c r="H32" s="87" t="b">
        <v>0</v>
      </c>
      <c r="I32" s="87" t="b">
        <v>0</v>
      </c>
      <c r="J32" s="87" t="b">
        <v>0</v>
      </c>
      <c r="K32" s="87" t="b">
        <v>0</v>
      </c>
      <c r="L32" s="87" t="b">
        <v>0</v>
      </c>
    </row>
    <row r="33" spans="1:12" ht="15">
      <c r="A33" s="83" t="s">
        <v>642</v>
      </c>
      <c r="B33" s="87" t="s">
        <v>646</v>
      </c>
      <c r="C33" s="87">
        <v>3</v>
      </c>
      <c r="D33" s="110">
        <v>0.006244542161582741</v>
      </c>
      <c r="E33" s="110">
        <v>1.3497630439879496</v>
      </c>
      <c r="F33" s="87" t="s">
        <v>664</v>
      </c>
      <c r="G33" s="87" t="b">
        <v>0</v>
      </c>
      <c r="H33" s="87" t="b">
        <v>0</v>
      </c>
      <c r="I33" s="87" t="b">
        <v>0</v>
      </c>
      <c r="J33" s="87" t="b">
        <v>0</v>
      </c>
      <c r="K33" s="87" t="b">
        <v>0</v>
      </c>
      <c r="L33" s="87" t="b">
        <v>0</v>
      </c>
    </row>
    <row r="34" spans="1:12" ht="15">
      <c r="A34" s="83" t="s">
        <v>216</v>
      </c>
      <c r="B34" s="87" t="s">
        <v>219</v>
      </c>
      <c r="C34" s="87">
        <v>3</v>
      </c>
      <c r="D34" s="110">
        <v>0.006244542161582741</v>
      </c>
      <c r="E34" s="110">
        <v>1.2114603458216682</v>
      </c>
      <c r="F34" s="87" t="s">
        <v>664</v>
      </c>
      <c r="G34" s="87" t="b">
        <v>0</v>
      </c>
      <c r="H34" s="87" t="b">
        <v>0</v>
      </c>
      <c r="I34" s="87" t="b">
        <v>0</v>
      </c>
      <c r="J34" s="87" t="b">
        <v>0</v>
      </c>
      <c r="K34" s="87" t="b">
        <v>0</v>
      </c>
      <c r="L34" s="87" t="b">
        <v>0</v>
      </c>
    </row>
    <row r="35" spans="1:12" ht="15">
      <c r="A35" s="83" t="s">
        <v>225</v>
      </c>
      <c r="B35" s="87" t="s">
        <v>644</v>
      </c>
      <c r="C35" s="87">
        <v>3</v>
      </c>
      <c r="D35" s="110">
        <v>0.006244542161582741</v>
      </c>
      <c r="E35" s="110">
        <v>1.4589075134130176</v>
      </c>
      <c r="F35" s="87" t="s">
        <v>664</v>
      </c>
      <c r="G35" s="87" t="b">
        <v>0</v>
      </c>
      <c r="H35" s="87" t="b">
        <v>0</v>
      </c>
      <c r="I35" s="87" t="b">
        <v>0</v>
      </c>
      <c r="J35" s="87" t="b">
        <v>1</v>
      </c>
      <c r="K35" s="87" t="b">
        <v>0</v>
      </c>
      <c r="L35" s="87" t="b">
        <v>0</v>
      </c>
    </row>
    <row r="36" spans="1:12" ht="15">
      <c r="A36" s="83" t="s">
        <v>218</v>
      </c>
      <c r="B36" s="87" t="s">
        <v>219</v>
      </c>
      <c r="C36" s="87">
        <v>3</v>
      </c>
      <c r="D36" s="110">
        <v>0.006244542161582741</v>
      </c>
      <c r="E36" s="110">
        <v>0.5900951992983191</v>
      </c>
      <c r="F36" s="87" t="s">
        <v>664</v>
      </c>
      <c r="G36" s="87" t="b">
        <v>0</v>
      </c>
      <c r="H36" s="87" t="b">
        <v>0</v>
      </c>
      <c r="I36" s="87" t="b">
        <v>0</v>
      </c>
      <c r="J36" s="87" t="b">
        <v>0</v>
      </c>
      <c r="K36" s="87" t="b">
        <v>0</v>
      </c>
      <c r="L36" s="87" t="b">
        <v>0</v>
      </c>
    </row>
    <row r="37" spans="1:12" ht="15">
      <c r="A37" s="83" t="s">
        <v>649</v>
      </c>
      <c r="B37" s="87" t="s">
        <v>651</v>
      </c>
      <c r="C37" s="87">
        <v>3</v>
      </c>
      <c r="D37" s="110">
        <v>0.006244542161582741</v>
      </c>
      <c r="E37" s="110">
        <v>2.1279142943715934</v>
      </c>
      <c r="F37" s="87" t="s">
        <v>664</v>
      </c>
      <c r="G37" s="87" t="b">
        <v>0</v>
      </c>
      <c r="H37" s="87" t="b">
        <v>0</v>
      </c>
      <c r="I37" s="87" t="b">
        <v>0</v>
      </c>
      <c r="J37" s="87" t="b">
        <v>0</v>
      </c>
      <c r="K37" s="87" t="b">
        <v>0</v>
      </c>
      <c r="L37" s="87" t="b">
        <v>0</v>
      </c>
    </row>
    <row r="38" spans="1:12" ht="15">
      <c r="A38" s="83" t="s">
        <v>651</v>
      </c>
      <c r="B38" s="87" t="s">
        <v>652</v>
      </c>
      <c r="C38" s="87">
        <v>3</v>
      </c>
      <c r="D38" s="110">
        <v>0.006244542161582741</v>
      </c>
      <c r="E38" s="110">
        <v>2.2528530309798933</v>
      </c>
      <c r="F38" s="87" t="s">
        <v>664</v>
      </c>
      <c r="G38" s="87" t="b">
        <v>0</v>
      </c>
      <c r="H38" s="87" t="b">
        <v>0</v>
      </c>
      <c r="I38" s="87" t="b">
        <v>0</v>
      </c>
      <c r="J38" s="87" t="b">
        <v>1</v>
      </c>
      <c r="K38" s="87" t="b">
        <v>0</v>
      </c>
      <c r="L38" s="87" t="b">
        <v>0</v>
      </c>
    </row>
    <row r="39" spans="1:12" ht="15">
      <c r="A39" s="83" t="s">
        <v>652</v>
      </c>
      <c r="B39" s="87" t="s">
        <v>650</v>
      </c>
      <c r="C39" s="87">
        <v>3</v>
      </c>
      <c r="D39" s="110">
        <v>0.006244542161582741</v>
      </c>
      <c r="E39" s="110">
        <v>2.1279142943715934</v>
      </c>
      <c r="F39" s="87" t="s">
        <v>664</v>
      </c>
      <c r="G39" s="87" t="b">
        <v>1</v>
      </c>
      <c r="H39" s="87" t="b">
        <v>0</v>
      </c>
      <c r="I39" s="87" t="b">
        <v>0</v>
      </c>
      <c r="J39" s="87" t="b">
        <v>0</v>
      </c>
      <c r="K39" s="87" t="b">
        <v>0</v>
      </c>
      <c r="L39" s="87" t="b">
        <v>0</v>
      </c>
    </row>
    <row r="40" spans="1:12" ht="15">
      <c r="A40" s="83" t="s">
        <v>650</v>
      </c>
      <c r="B40" s="87" t="s">
        <v>653</v>
      </c>
      <c r="C40" s="87">
        <v>3</v>
      </c>
      <c r="D40" s="110">
        <v>0.006244542161582741</v>
      </c>
      <c r="E40" s="110">
        <v>2.1279142943715934</v>
      </c>
      <c r="F40" s="87" t="s">
        <v>664</v>
      </c>
      <c r="G40" s="87" t="b">
        <v>0</v>
      </c>
      <c r="H40" s="87" t="b">
        <v>0</v>
      </c>
      <c r="I40" s="87" t="b">
        <v>0</v>
      </c>
      <c r="J40" s="87" t="b">
        <v>0</v>
      </c>
      <c r="K40" s="87" t="b">
        <v>0</v>
      </c>
      <c r="L40" s="87" t="b">
        <v>0</v>
      </c>
    </row>
    <row r="41" spans="1:12" ht="15">
      <c r="A41" s="83" t="s">
        <v>653</v>
      </c>
      <c r="B41" s="87" t="s">
        <v>654</v>
      </c>
      <c r="C41" s="87">
        <v>3</v>
      </c>
      <c r="D41" s="110">
        <v>0.006244542161582741</v>
      </c>
      <c r="E41" s="110">
        <v>2.2528530309798933</v>
      </c>
      <c r="F41" s="87" t="s">
        <v>664</v>
      </c>
      <c r="G41" s="87" t="b">
        <v>0</v>
      </c>
      <c r="H41" s="87" t="b">
        <v>0</v>
      </c>
      <c r="I41" s="87" t="b">
        <v>0</v>
      </c>
      <c r="J41" s="87" t="b">
        <v>0</v>
      </c>
      <c r="K41" s="87" t="b">
        <v>0</v>
      </c>
      <c r="L41" s="87" t="b">
        <v>0</v>
      </c>
    </row>
    <row r="42" spans="1:12" ht="15">
      <c r="A42" s="83" t="s">
        <v>654</v>
      </c>
      <c r="B42" s="87" t="s">
        <v>655</v>
      </c>
      <c r="C42" s="87">
        <v>3</v>
      </c>
      <c r="D42" s="110">
        <v>0.006244542161582741</v>
      </c>
      <c r="E42" s="110">
        <v>2.2528530309798933</v>
      </c>
      <c r="F42" s="87" t="s">
        <v>664</v>
      </c>
      <c r="G42" s="87" t="b">
        <v>0</v>
      </c>
      <c r="H42" s="87" t="b">
        <v>0</v>
      </c>
      <c r="I42" s="87" t="b">
        <v>0</v>
      </c>
      <c r="J42" s="87" t="b">
        <v>0</v>
      </c>
      <c r="K42" s="87" t="b">
        <v>0</v>
      </c>
      <c r="L42" s="87" t="b">
        <v>0</v>
      </c>
    </row>
    <row r="43" spans="1:12" ht="15">
      <c r="A43" s="83" t="s">
        <v>655</v>
      </c>
      <c r="B43" s="87" t="s">
        <v>656</v>
      </c>
      <c r="C43" s="87">
        <v>3</v>
      </c>
      <c r="D43" s="110">
        <v>0.006244542161582741</v>
      </c>
      <c r="E43" s="110">
        <v>2.2528530309798933</v>
      </c>
      <c r="F43" s="87" t="s">
        <v>664</v>
      </c>
      <c r="G43" s="87" t="b">
        <v>0</v>
      </c>
      <c r="H43" s="87" t="b">
        <v>0</v>
      </c>
      <c r="I43" s="87" t="b">
        <v>0</v>
      </c>
      <c r="J43" s="87" t="b">
        <v>0</v>
      </c>
      <c r="K43" s="87" t="b">
        <v>0</v>
      </c>
      <c r="L43" s="87" t="b">
        <v>0</v>
      </c>
    </row>
    <row r="44" spans="1:12" ht="15">
      <c r="A44" s="83" t="s">
        <v>656</v>
      </c>
      <c r="B44" s="87" t="s">
        <v>657</v>
      </c>
      <c r="C44" s="87">
        <v>3</v>
      </c>
      <c r="D44" s="110">
        <v>0.006244542161582741</v>
      </c>
      <c r="E44" s="110">
        <v>2.2528530309798933</v>
      </c>
      <c r="F44" s="87" t="s">
        <v>664</v>
      </c>
      <c r="G44" s="87" t="b">
        <v>0</v>
      </c>
      <c r="H44" s="87" t="b">
        <v>0</v>
      </c>
      <c r="I44" s="87" t="b">
        <v>0</v>
      </c>
      <c r="J44" s="87" t="b">
        <v>0</v>
      </c>
      <c r="K44" s="87" t="b">
        <v>0</v>
      </c>
      <c r="L44" s="87" t="b">
        <v>0</v>
      </c>
    </row>
    <row r="45" spans="1:12" ht="15">
      <c r="A45" s="83" t="s">
        <v>240</v>
      </c>
      <c r="B45" s="87" t="s">
        <v>641</v>
      </c>
      <c r="C45" s="87">
        <v>2</v>
      </c>
      <c r="D45" s="110">
        <v>0.004762998325969464</v>
      </c>
      <c r="E45" s="110">
        <v>1.2114603458216682</v>
      </c>
      <c r="F45" s="87" t="s">
        <v>664</v>
      </c>
      <c r="G45" s="87" t="b">
        <v>0</v>
      </c>
      <c r="H45" s="87" t="b">
        <v>0</v>
      </c>
      <c r="I45" s="87" t="b">
        <v>0</v>
      </c>
      <c r="J45" s="87" t="b">
        <v>0</v>
      </c>
      <c r="K45" s="87" t="b">
        <v>0</v>
      </c>
      <c r="L45" s="87" t="b">
        <v>0</v>
      </c>
    </row>
    <row r="46" spans="1:12" ht="15">
      <c r="A46" s="83" t="s">
        <v>640</v>
      </c>
      <c r="B46" s="87" t="s">
        <v>239</v>
      </c>
      <c r="C46" s="87">
        <v>2</v>
      </c>
      <c r="D46" s="110">
        <v>0.004762998325969464</v>
      </c>
      <c r="E46" s="110">
        <v>1.4747017805962495</v>
      </c>
      <c r="F46" s="87" t="s">
        <v>664</v>
      </c>
      <c r="G46" s="87" t="b">
        <v>0</v>
      </c>
      <c r="H46" s="87" t="b">
        <v>0</v>
      </c>
      <c r="I46" s="87" t="b">
        <v>0</v>
      </c>
      <c r="J46" s="87" t="b">
        <v>0</v>
      </c>
      <c r="K46" s="87" t="b">
        <v>0</v>
      </c>
      <c r="L46" s="87" t="b">
        <v>0</v>
      </c>
    </row>
    <row r="47" spans="1:12" ht="15">
      <c r="A47" s="83" t="s">
        <v>239</v>
      </c>
      <c r="B47" s="87" t="s">
        <v>641</v>
      </c>
      <c r="C47" s="87">
        <v>2</v>
      </c>
      <c r="D47" s="110">
        <v>0.004762998325969464</v>
      </c>
      <c r="E47" s="110">
        <v>1.3875516048773493</v>
      </c>
      <c r="F47" s="87" t="s">
        <v>664</v>
      </c>
      <c r="G47" s="87" t="b">
        <v>0</v>
      </c>
      <c r="H47" s="87" t="b">
        <v>0</v>
      </c>
      <c r="I47" s="87" t="b">
        <v>0</v>
      </c>
      <c r="J47" s="87" t="b">
        <v>0</v>
      </c>
      <c r="K47" s="87" t="b">
        <v>0</v>
      </c>
      <c r="L47" s="87" t="b">
        <v>0</v>
      </c>
    </row>
    <row r="48" spans="1:12" ht="15">
      <c r="A48" s="83" t="s">
        <v>640</v>
      </c>
      <c r="B48" s="87" t="s">
        <v>238</v>
      </c>
      <c r="C48" s="87">
        <v>2</v>
      </c>
      <c r="D48" s="110">
        <v>0.004762998325969464</v>
      </c>
      <c r="E48" s="110">
        <v>1.4747017805962495</v>
      </c>
      <c r="F48" s="87" t="s">
        <v>664</v>
      </c>
      <c r="G48" s="87" t="b">
        <v>0</v>
      </c>
      <c r="H48" s="87" t="b">
        <v>0</v>
      </c>
      <c r="I48" s="87" t="b">
        <v>0</v>
      </c>
      <c r="J48" s="87" t="b">
        <v>0</v>
      </c>
      <c r="K48" s="87" t="b">
        <v>0</v>
      </c>
      <c r="L48" s="87" t="b">
        <v>0</v>
      </c>
    </row>
    <row r="49" spans="1:12" ht="15">
      <c r="A49" s="83" t="s">
        <v>640</v>
      </c>
      <c r="B49" s="87" t="s">
        <v>237</v>
      </c>
      <c r="C49" s="87">
        <v>2</v>
      </c>
      <c r="D49" s="110">
        <v>0.004762998325969464</v>
      </c>
      <c r="E49" s="110">
        <v>1.4747017805962495</v>
      </c>
      <c r="F49" s="87" t="s">
        <v>664</v>
      </c>
      <c r="G49" s="87" t="b">
        <v>0</v>
      </c>
      <c r="H49" s="87" t="b">
        <v>0</v>
      </c>
      <c r="I49" s="87" t="b">
        <v>0</v>
      </c>
      <c r="J49" s="87" t="b">
        <v>0</v>
      </c>
      <c r="K49" s="87" t="b">
        <v>0</v>
      </c>
      <c r="L49" s="87" t="b">
        <v>0</v>
      </c>
    </row>
    <row r="50" spans="1:12" ht="15">
      <c r="A50" s="83" t="s">
        <v>237</v>
      </c>
      <c r="B50" s="87" t="s">
        <v>641</v>
      </c>
      <c r="C50" s="87">
        <v>2</v>
      </c>
      <c r="D50" s="110">
        <v>0.004762998325969464</v>
      </c>
      <c r="E50" s="110">
        <v>1.3875516048773493</v>
      </c>
      <c r="F50" s="87" t="s">
        <v>664</v>
      </c>
      <c r="G50" s="87" t="b">
        <v>0</v>
      </c>
      <c r="H50" s="87" t="b">
        <v>0</v>
      </c>
      <c r="I50" s="87" t="b">
        <v>0</v>
      </c>
      <c r="J50" s="87" t="b">
        <v>0</v>
      </c>
      <c r="K50" s="87" t="b">
        <v>0</v>
      </c>
      <c r="L50" s="87" t="b">
        <v>0</v>
      </c>
    </row>
    <row r="51" spans="1:12" ht="15">
      <c r="A51" s="83" t="s">
        <v>640</v>
      </c>
      <c r="B51" s="87" t="s">
        <v>236</v>
      </c>
      <c r="C51" s="87">
        <v>2</v>
      </c>
      <c r="D51" s="110">
        <v>0.004762998325969464</v>
      </c>
      <c r="E51" s="110">
        <v>1.4747017805962495</v>
      </c>
      <c r="F51" s="87" t="s">
        <v>664</v>
      </c>
      <c r="G51" s="87" t="b">
        <v>0</v>
      </c>
      <c r="H51" s="87" t="b">
        <v>0</v>
      </c>
      <c r="I51" s="87" t="b">
        <v>0</v>
      </c>
      <c r="J51" s="87" t="b">
        <v>0</v>
      </c>
      <c r="K51" s="87" t="b">
        <v>0</v>
      </c>
      <c r="L51" s="87" t="b">
        <v>0</v>
      </c>
    </row>
    <row r="52" spans="1:12" ht="15">
      <c r="A52" s="83" t="s">
        <v>637</v>
      </c>
      <c r="B52" s="87" t="s">
        <v>641</v>
      </c>
      <c r="C52" s="87">
        <v>2</v>
      </c>
      <c r="D52" s="110">
        <v>0.004762998325969464</v>
      </c>
      <c r="E52" s="110">
        <v>0.04512892405514323</v>
      </c>
      <c r="F52" s="87" t="s">
        <v>664</v>
      </c>
      <c r="G52" s="87" t="b">
        <v>0</v>
      </c>
      <c r="H52" s="87" t="b">
        <v>0</v>
      </c>
      <c r="I52" s="87" t="b">
        <v>0</v>
      </c>
      <c r="J52" s="87" t="b">
        <v>0</v>
      </c>
      <c r="K52" s="87" t="b">
        <v>0</v>
      </c>
      <c r="L52" s="87" t="b">
        <v>0</v>
      </c>
    </row>
    <row r="53" spans="1:12" ht="15">
      <c r="A53" s="83" t="s">
        <v>226</v>
      </c>
      <c r="B53" s="87" t="s">
        <v>225</v>
      </c>
      <c r="C53" s="87">
        <v>2</v>
      </c>
      <c r="D53" s="110">
        <v>0.004762998325969464</v>
      </c>
      <c r="E53" s="110">
        <v>1.2828162543573365</v>
      </c>
      <c r="F53" s="87" t="s">
        <v>664</v>
      </c>
      <c r="G53" s="87" t="b">
        <v>0</v>
      </c>
      <c r="H53" s="87" t="b">
        <v>0</v>
      </c>
      <c r="I53" s="87" t="b">
        <v>0</v>
      </c>
      <c r="J53" s="87" t="b">
        <v>0</v>
      </c>
      <c r="K53" s="87" t="b">
        <v>0</v>
      </c>
      <c r="L53" s="87" t="b">
        <v>0</v>
      </c>
    </row>
    <row r="54" spans="1:12" ht="15">
      <c r="A54" s="83" t="s">
        <v>223</v>
      </c>
      <c r="B54" s="87" t="s">
        <v>644</v>
      </c>
      <c r="C54" s="87">
        <v>2</v>
      </c>
      <c r="D54" s="110">
        <v>0.004762998325969464</v>
      </c>
      <c r="E54" s="110">
        <v>1.2828162543573365</v>
      </c>
      <c r="F54" s="87" t="s">
        <v>664</v>
      </c>
      <c r="G54" s="87" t="b">
        <v>0</v>
      </c>
      <c r="H54" s="87" t="b">
        <v>0</v>
      </c>
      <c r="I54" s="87" t="b">
        <v>0</v>
      </c>
      <c r="J54" s="87" t="b">
        <v>1</v>
      </c>
      <c r="K54" s="87" t="b">
        <v>0</v>
      </c>
      <c r="L54" s="87" t="b">
        <v>0</v>
      </c>
    </row>
    <row r="55" spans="1:12" ht="15">
      <c r="A55" s="83" t="s">
        <v>226</v>
      </c>
      <c r="B55" s="87" t="s">
        <v>224</v>
      </c>
      <c r="C55" s="87">
        <v>2</v>
      </c>
      <c r="D55" s="110">
        <v>0.004762998325969464</v>
      </c>
      <c r="E55" s="110">
        <v>1.2828162543573365</v>
      </c>
      <c r="F55" s="87" t="s">
        <v>664</v>
      </c>
      <c r="G55" s="87" t="b">
        <v>0</v>
      </c>
      <c r="H55" s="87" t="b">
        <v>0</v>
      </c>
      <c r="I55" s="87" t="b">
        <v>0</v>
      </c>
      <c r="J55" s="87" t="b">
        <v>0</v>
      </c>
      <c r="K55" s="87" t="b">
        <v>0</v>
      </c>
      <c r="L55" s="87" t="b">
        <v>0</v>
      </c>
    </row>
    <row r="56" spans="1:12" ht="15">
      <c r="A56" s="83" t="s">
        <v>231</v>
      </c>
      <c r="B56" s="87" t="s">
        <v>226</v>
      </c>
      <c r="C56" s="87">
        <v>2</v>
      </c>
      <c r="D56" s="110">
        <v>0.004762998325969464</v>
      </c>
      <c r="E56" s="110">
        <v>1.2828162543573365</v>
      </c>
      <c r="F56" s="87" t="s">
        <v>664</v>
      </c>
      <c r="G56" s="87" t="b">
        <v>0</v>
      </c>
      <c r="H56" s="87" t="b">
        <v>0</v>
      </c>
      <c r="I56" s="87" t="b">
        <v>0</v>
      </c>
      <c r="J56" s="87" t="b">
        <v>0</v>
      </c>
      <c r="K56" s="87" t="b">
        <v>0</v>
      </c>
      <c r="L56" s="87" t="b">
        <v>0</v>
      </c>
    </row>
    <row r="57" spans="1:12" ht="15">
      <c r="A57" s="83" t="s">
        <v>226</v>
      </c>
      <c r="B57" s="87" t="s">
        <v>227</v>
      </c>
      <c r="C57" s="87">
        <v>2</v>
      </c>
      <c r="D57" s="110">
        <v>0.004762998325969464</v>
      </c>
      <c r="E57" s="110">
        <v>1.1736717849322684</v>
      </c>
      <c r="F57" s="87" t="s">
        <v>664</v>
      </c>
      <c r="G57" s="87" t="b">
        <v>0</v>
      </c>
      <c r="H57" s="87" t="b">
        <v>0</v>
      </c>
      <c r="I57" s="87" t="b">
        <v>0</v>
      </c>
      <c r="J57" s="87" t="b">
        <v>0</v>
      </c>
      <c r="K57" s="87" t="b">
        <v>0</v>
      </c>
      <c r="L57" s="87" t="b">
        <v>0</v>
      </c>
    </row>
    <row r="58" spans="1:12" ht="15">
      <c r="A58" s="83" t="s">
        <v>227</v>
      </c>
      <c r="B58" s="87" t="s">
        <v>223</v>
      </c>
      <c r="C58" s="87">
        <v>2</v>
      </c>
      <c r="D58" s="110">
        <v>0.004762998325969464</v>
      </c>
      <c r="E58" s="110">
        <v>1.231663731909955</v>
      </c>
      <c r="F58" s="87" t="s">
        <v>664</v>
      </c>
      <c r="G58" s="87" t="b">
        <v>0</v>
      </c>
      <c r="H58" s="87" t="b">
        <v>0</v>
      </c>
      <c r="I58" s="87" t="b">
        <v>0</v>
      </c>
      <c r="J58" s="87" t="b">
        <v>0</v>
      </c>
      <c r="K58" s="87" t="b">
        <v>0</v>
      </c>
      <c r="L58" s="87" t="b">
        <v>0</v>
      </c>
    </row>
    <row r="59" spans="1:12" ht="15">
      <c r="A59" s="83" t="s">
        <v>218</v>
      </c>
      <c r="B59" s="87" t="s">
        <v>222</v>
      </c>
      <c r="C59" s="87">
        <v>2</v>
      </c>
      <c r="D59" s="110">
        <v>0.004762998325969464</v>
      </c>
      <c r="E59" s="110">
        <v>0.8911251949623002</v>
      </c>
      <c r="F59" s="87" t="s">
        <v>664</v>
      </c>
      <c r="G59" s="87" t="b">
        <v>0</v>
      </c>
      <c r="H59" s="87" t="b">
        <v>0</v>
      </c>
      <c r="I59" s="87" t="b">
        <v>0</v>
      </c>
      <c r="J59" s="87" t="b">
        <v>0</v>
      </c>
      <c r="K59" s="87" t="b">
        <v>0</v>
      </c>
      <c r="L59" s="87" t="b">
        <v>0</v>
      </c>
    </row>
    <row r="60" spans="1:12" ht="15">
      <c r="A60" s="83" t="s">
        <v>222</v>
      </c>
      <c r="B60" s="87" t="s">
        <v>227</v>
      </c>
      <c r="C60" s="87">
        <v>2</v>
      </c>
      <c r="D60" s="110">
        <v>0.004762998325969464</v>
      </c>
      <c r="E60" s="110">
        <v>1.5996405172045496</v>
      </c>
      <c r="F60" s="87" t="s">
        <v>664</v>
      </c>
      <c r="G60" s="87" t="b">
        <v>0</v>
      </c>
      <c r="H60" s="87" t="b">
        <v>0</v>
      </c>
      <c r="I60" s="87" t="b">
        <v>0</v>
      </c>
      <c r="J60" s="87" t="b">
        <v>0</v>
      </c>
      <c r="K60" s="87" t="b">
        <v>0</v>
      </c>
      <c r="L60" s="87" t="b">
        <v>0</v>
      </c>
    </row>
    <row r="61" spans="1:12" ht="15">
      <c r="A61" s="83" t="s">
        <v>219</v>
      </c>
      <c r="B61" s="87" t="s">
        <v>649</v>
      </c>
      <c r="C61" s="87">
        <v>2</v>
      </c>
      <c r="D61" s="110">
        <v>0.004762998325969464</v>
      </c>
      <c r="E61" s="110">
        <v>1.5538830266438743</v>
      </c>
      <c r="F61" s="87" t="s">
        <v>664</v>
      </c>
      <c r="G61" s="87" t="b">
        <v>0</v>
      </c>
      <c r="H61" s="87" t="b">
        <v>0</v>
      </c>
      <c r="I61" s="87" t="b">
        <v>0</v>
      </c>
      <c r="J61" s="87" t="b">
        <v>0</v>
      </c>
      <c r="K61" s="87" t="b">
        <v>0</v>
      </c>
      <c r="L61" s="87" t="b">
        <v>0</v>
      </c>
    </row>
    <row r="62" spans="1:12" ht="15">
      <c r="A62" s="83" t="s">
        <v>635</v>
      </c>
      <c r="B62" s="87" t="s">
        <v>643</v>
      </c>
      <c r="C62" s="87">
        <v>10</v>
      </c>
      <c r="D62" s="110">
        <v>0</v>
      </c>
      <c r="E62" s="110">
        <v>1.0024060697658785</v>
      </c>
      <c r="F62" s="87" t="s">
        <v>614</v>
      </c>
      <c r="G62" s="87" t="b">
        <v>0</v>
      </c>
      <c r="H62" s="87" t="b">
        <v>0</v>
      </c>
      <c r="I62" s="87" t="b">
        <v>0</v>
      </c>
      <c r="J62" s="87" t="b">
        <v>0</v>
      </c>
      <c r="K62" s="87" t="b">
        <v>0</v>
      </c>
      <c r="L62" s="87" t="b">
        <v>0</v>
      </c>
    </row>
    <row r="63" spans="1:12" ht="15">
      <c r="A63" s="83" t="s">
        <v>644</v>
      </c>
      <c r="B63" s="87" t="s">
        <v>645</v>
      </c>
      <c r="C63" s="87">
        <v>8</v>
      </c>
      <c r="D63" s="110">
        <v>0.004059058136463096</v>
      </c>
      <c r="E63" s="110">
        <v>1.354588587877241</v>
      </c>
      <c r="F63" s="87" t="s">
        <v>614</v>
      </c>
      <c r="G63" s="87" t="b">
        <v>1</v>
      </c>
      <c r="H63" s="87" t="b">
        <v>0</v>
      </c>
      <c r="I63" s="87" t="b">
        <v>0</v>
      </c>
      <c r="J63" s="87" t="b">
        <v>0</v>
      </c>
      <c r="K63" s="87" t="b">
        <v>0</v>
      </c>
      <c r="L63" s="87" t="b">
        <v>0</v>
      </c>
    </row>
    <row r="64" spans="1:12" ht="15">
      <c r="A64" s="83" t="s">
        <v>645</v>
      </c>
      <c r="B64" s="87" t="s">
        <v>635</v>
      </c>
      <c r="C64" s="87">
        <v>8</v>
      </c>
      <c r="D64" s="110">
        <v>0.004059058136463096</v>
      </c>
      <c r="E64" s="110">
        <v>1.3034360654298596</v>
      </c>
      <c r="F64" s="87" t="s">
        <v>614</v>
      </c>
      <c r="G64" s="87" t="b">
        <v>0</v>
      </c>
      <c r="H64" s="87" t="b">
        <v>0</v>
      </c>
      <c r="I64" s="87" t="b">
        <v>0</v>
      </c>
      <c r="J64" s="87" t="b">
        <v>0</v>
      </c>
      <c r="K64" s="87" t="b">
        <v>0</v>
      </c>
      <c r="L64" s="87" t="b">
        <v>0</v>
      </c>
    </row>
    <row r="65" spans="1:12" ht="15">
      <c r="A65" s="83" t="s">
        <v>635</v>
      </c>
      <c r="B65" s="87" t="s">
        <v>637</v>
      </c>
      <c r="C65" s="87">
        <v>8</v>
      </c>
      <c r="D65" s="110">
        <v>0.004059058136463096</v>
      </c>
      <c r="E65" s="110">
        <v>1.0024060697658785</v>
      </c>
      <c r="F65" s="87" t="s">
        <v>614</v>
      </c>
      <c r="G65" s="87" t="b">
        <v>0</v>
      </c>
      <c r="H65" s="87" t="b">
        <v>0</v>
      </c>
      <c r="I65" s="87" t="b">
        <v>0</v>
      </c>
      <c r="J65" s="87" t="b">
        <v>0</v>
      </c>
      <c r="K65" s="87" t="b">
        <v>0</v>
      </c>
      <c r="L65" s="87" t="b">
        <v>0</v>
      </c>
    </row>
    <row r="66" spans="1:12" ht="15">
      <c r="A66" s="83" t="s">
        <v>637</v>
      </c>
      <c r="B66" s="87" t="s">
        <v>636</v>
      </c>
      <c r="C66" s="87">
        <v>8</v>
      </c>
      <c r="D66" s="110">
        <v>0.004059058136463096</v>
      </c>
      <c r="E66" s="110">
        <v>1.354588587877241</v>
      </c>
      <c r="F66" s="87" t="s">
        <v>614</v>
      </c>
      <c r="G66" s="87" t="b">
        <v>0</v>
      </c>
      <c r="H66" s="87" t="b">
        <v>0</v>
      </c>
      <c r="I66" s="87" t="b">
        <v>0</v>
      </c>
      <c r="J66" s="87" t="b">
        <v>0</v>
      </c>
      <c r="K66" s="87" t="b">
        <v>0</v>
      </c>
      <c r="L66" s="87" t="b">
        <v>0</v>
      </c>
    </row>
    <row r="67" spans="1:12" ht="15">
      <c r="A67" s="83" t="s">
        <v>636</v>
      </c>
      <c r="B67" s="87" t="s">
        <v>641</v>
      </c>
      <c r="C67" s="87">
        <v>8</v>
      </c>
      <c r="D67" s="110">
        <v>0.004059058136463096</v>
      </c>
      <c r="E67" s="110">
        <v>1.354588587877241</v>
      </c>
      <c r="F67" s="87" t="s">
        <v>614</v>
      </c>
      <c r="G67" s="87" t="b">
        <v>0</v>
      </c>
      <c r="H67" s="87" t="b">
        <v>0</v>
      </c>
      <c r="I67" s="87" t="b">
        <v>0</v>
      </c>
      <c r="J67" s="87" t="b">
        <v>0</v>
      </c>
      <c r="K67" s="87" t="b">
        <v>0</v>
      </c>
      <c r="L67" s="87" t="b">
        <v>0</v>
      </c>
    </row>
    <row r="68" spans="1:12" ht="15">
      <c r="A68" s="83" t="s">
        <v>647</v>
      </c>
      <c r="B68" s="87" t="s">
        <v>648</v>
      </c>
      <c r="C68" s="87">
        <v>7</v>
      </c>
      <c r="D68" s="110">
        <v>0.005677035182723572</v>
      </c>
      <c r="E68" s="110">
        <v>1.4125805348549276</v>
      </c>
      <c r="F68" s="87" t="s">
        <v>614</v>
      </c>
      <c r="G68" s="87" t="b">
        <v>0</v>
      </c>
      <c r="H68" s="87" t="b">
        <v>0</v>
      </c>
      <c r="I68" s="87" t="b">
        <v>0</v>
      </c>
      <c r="J68" s="87" t="b">
        <v>0</v>
      </c>
      <c r="K68" s="87" t="b">
        <v>0</v>
      </c>
      <c r="L68" s="87" t="b">
        <v>0</v>
      </c>
    </row>
    <row r="69" spans="1:12" ht="15">
      <c r="A69" s="83" t="s">
        <v>229</v>
      </c>
      <c r="B69" s="87" t="s">
        <v>231</v>
      </c>
      <c r="C69" s="87">
        <v>7</v>
      </c>
      <c r="D69" s="110">
        <v>0.005677035182723572</v>
      </c>
      <c r="E69" s="110">
        <v>1.245444118452173</v>
      </c>
      <c r="F69" s="87" t="s">
        <v>614</v>
      </c>
      <c r="G69" s="87" t="b">
        <v>0</v>
      </c>
      <c r="H69" s="87" t="b">
        <v>0</v>
      </c>
      <c r="I69" s="87" t="b">
        <v>0</v>
      </c>
      <c r="J69" s="87" t="b">
        <v>0</v>
      </c>
      <c r="K69" s="87" t="b">
        <v>0</v>
      </c>
      <c r="L69" s="87" t="b">
        <v>0</v>
      </c>
    </row>
    <row r="70" spans="1:12" ht="15">
      <c r="A70" s="83" t="s">
        <v>643</v>
      </c>
      <c r="B70" s="87" t="s">
        <v>216</v>
      </c>
      <c r="C70" s="87">
        <v>6</v>
      </c>
      <c r="D70" s="110">
        <v>0.00696907066857664</v>
      </c>
      <c r="E70" s="110">
        <v>1.0358298252528282</v>
      </c>
      <c r="F70" s="87" t="s">
        <v>614</v>
      </c>
      <c r="G70" s="87" t="b">
        <v>0</v>
      </c>
      <c r="H70" s="87" t="b">
        <v>0</v>
      </c>
      <c r="I70" s="87" t="b">
        <v>0</v>
      </c>
      <c r="J70" s="87" t="b">
        <v>0</v>
      </c>
      <c r="K70" s="87" t="b">
        <v>0</v>
      </c>
      <c r="L70" s="87" t="b">
        <v>0</v>
      </c>
    </row>
    <row r="71" spans="1:12" ht="15">
      <c r="A71" s="83" t="s">
        <v>216</v>
      </c>
      <c r="B71" s="87" t="s">
        <v>218</v>
      </c>
      <c r="C71" s="87">
        <v>6</v>
      </c>
      <c r="D71" s="110">
        <v>0.00696907066857664</v>
      </c>
      <c r="E71" s="110">
        <v>0.9944371400946032</v>
      </c>
      <c r="F71" s="87" t="s">
        <v>614</v>
      </c>
      <c r="G71" s="87" t="b">
        <v>0</v>
      </c>
      <c r="H71" s="87" t="b">
        <v>0</v>
      </c>
      <c r="I71" s="87" t="b">
        <v>0</v>
      </c>
      <c r="J71" s="87" t="b">
        <v>0</v>
      </c>
      <c r="K71" s="87" t="b">
        <v>0</v>
      </c>
      <c r="L71" s="87" t="b">
        <v>0</v>
      </c>
    </row>
    <row r="72" spans="1:12" ht="15">
      <c r="A72" s="83" t="s">
        <v>227</v>
      </c>
      <c r="B72" s="87" t="s">
        <v>226</v>
      </c>
      <c r="C72" s="87">
        <v>6</v>
      </c>
      <c r="D72" s="110">
        <v>0.00696907066857664</v>
      </c>
      <c r="E72" s="110">
        <v>1.1784973288215597</v>
      </c>
      <c r="F72" s="87" t="s">
        <v>614</v>
      </c>
      <c r="G72" s="87" t="b">
        <v>0</v>
      </c>
      <c r="H72" s="87" t="b">
        <v>0</v>
      </c>
      <c r="I72" s="87" t="b">
        <v>0</v>
      </c>
      <c r="J72" s="87" t="b">
        <v>0</v>
      </c>
      <c r="K72" s="87" t="b">
        <v>0</v>
      </c>
      <c r="L72" s="87" t="b">
        <v>0</v>
      </c>
    </row>
    <row r="73" spans="1:12" ht="15">
      <c r="A73" s="83" t="s">
        <v>219</v>
      </c>
      <c r="B73" s="87" t="s">
        <v>229</v>
      </c>
      <c r="C73" s="87">
        <v>6</v>
      </c>
      <c r="D73" s="110">
        <v>0.00696907066857664</v>
      </c>
      <c r="E73" s="110">
        <v>1.2364892757992465</v>
      </c>
      <c r="F73" s="87" t="s">
        <v>614</v>
      </c>
      <c r="G73" s="87" t="b">
        <v>0</v>
      </c>
      <c r="H73" s="87" t="b">
        <v>0</v>
      </c>
      <c r="I73" s="87" t="b">
        <v>0</v>
      </c>
      <c r="J73" s="87" t="b">
        <v>0</v>
      </c>
      <c r="K73" s="87" t="b">
        <v>0</v>
      </c>
      <c r="L73" s="87" t="b">
        <v>0</v>
      </c>
    </row>
    <row r="74" spans="1:12" ht="15">
      <c r="A74" s="83" t="s">
        <v>641</v>
      </c>
      <c r="B74" s="87" t="s">
        <v>646</v>
      </c>
      <c r="C74" s="87">
        <v>5</v>
      </c>
      <c r="D74" s="110">
        <v>0.00788036637863825</v>
      </c>
      <c r="E74" s="110">
        <v>1.1504686052213162</v>
      </c>
      <c r="F74" s="87" t="s">
        <v>614</v>
      </c>
      <c r="G74" s="87" t="b">
        <v>0</v>
      </c>
      <c r="H74" s="87" t="b">
        <v>0</v>
      </c>
      <c r="I74" s="87" t="b">
        <v>0</v>
      </c>
      <c r="J74" s="87" t="b">
        <v>0</v>
      </c>
      <c r="K74" s="87" t="b">
        <v>0</v>
      </c>
      <c r="L74" s="87" t="b">
        <v>0</v>
      </c>
    </row>
    <row r="75" spans="1:12" ht="15">
      <c r="A75" s="83" t="s">
        <v>643</v>
      </c>
      <c r="B75" s="87" t="s">
        <v>218</v>
      </c>
      <c r="C75" s="87">
        <v>4</v>
      </c>
      <c r="D75" s="110">
        <v>0.008333822171142148</v>
      </c>
      <c r="E75" s="110">
        <v>0.859738566197147</v>
      </c>
      <c r="F75" s="87" t="s">
        <v>614</v>
      </c>
      <c r="G75" s="87" t="b">
        <v>0</v>
      </c>
      <c r="H75" s="87" t="b">
        <v>0</v>
      </c>
      <c r="I75" s="87" t="b">
        <v>0</v>
      </c>
      <c r="J75" s="87" t="b">
        <v>0</v>
      </c>
      <c r="K75" s="87" t="b">
        <v>0</v>
      </c>
      <c r="L75" s="87" t="b">
        <v>0</v>
      </c>
    </row>
    <row r="76" spans="1:12" ht="15">
      <c r="A76" s="83" t="s">
        <v>218</v>
      </c>
      <c r="B76" s="87" t="s">
        <v>216</v>
      </c>
      <c r="C76" s="87">
        <v>4</v>
      </c>
      <c r="D76" s="110">
        <v>0.008333822171142148</v>
      </c>
      <c r="E76" s="110">
        <v>0.859738566197147</v>
      </c>
      <c r="F76" s="87" t="s">
        <v>614</v>
      </c>
      <c r="G76" s="87" t="b">
        <v>0</v>
      </c>
      <c r="H76" s="87" t="b">
        <v>0</v>
      </c>
      <c r="I76" s="87" t="b">
        <v>0</v>
      </c>
      <c r="J76" s="87" t="b">
        <v>0</v>
      </c>
      <c r="K76" s="87" t="b">
        <v>0</v>
      </c>
      <c r="L76" s="87" t="b">
        <v>0</v>
      </c>
    </row>
    <row r="77" spans="1:12" ht="15">
      <c r="A77" s="83" t="s">
        <v>646</v>
      </c>
      <c r="B77" s="87" t="s">
        <v>647</v>
      </c>
      <c r="C77" s="87">
        <v>4</v>
      </c>
      <c r="D77" s="110">
        <v>0.008333822171142148</v>
      </c>
      <c r="E77" s="110">
        <v>1.0535585922132598</v>
      </c>
      <c r="F77" s="87" t="s">
        <v>614</v>
      </c>
      <c r="G77" s="87" t="b">
        <v>0</v>
      </c>
      <c r="H77" s="87" t="b">
        <v>0</v>
      </c>
      <c r="I77" s="87" t="b">
        <v>0</v>
      </c>
      <c r="J77" s="87" t="b">
        <v>0</v>
      </c>
      <c r="K77" s="87" t="b">
        <v>0</v>
      </c>
      <c r="L77" s="87" t="b">
        <v>0</v>
      </c>
    </row>
    <row r="78" spans="1:12" ht="15">
      <c r="A78" s="83" t="s">
        <v>223</v>
      </c>
      <c r="B78" s="87" t="s">
        <v>225</v>
      </c>
      <c r="C78" s="87">
        <v>4</v>
      </c>
      <c r="D78" s="110">
        <v>0.008333822171142148</v>
      </c>
      <c r="E78" s="110">
        <v>1.1695424861686332</v>
      </c>
      <c r="F78" s="87" t="s">
        <v>614</v>
      </c>
      <c r="G78" s="87" t="b">
        <v>0</v>
      </c>
      <c r="H78" s="87" t="b">
        <v>0</v>
      </c>
      <c r="I78" s="87" t="b">
        <v>0</v>
      </c>
      <c r="J78" s="87" t="b">
        <v>0</v>
      </c>
      <c r="K78" s="87" t="b">
        <v>0</v>
      </c>
      <c r="L78" s="87" t="b">
        <v>0</v>
      </c>
    </row>
    <row r="79" spans="1:12" ht="15">
      <c r="A79" s="83" t="s">
        <v>225</v>
      </c>
      <c r="B79" s="87" t="s">
        <v>224</v>
      </c>
      <c r="C79" s="87">
        <v>4</v>
      </c>
      <c r="D79" s="110">
        <v>0.008333822171142148</v>
      </c>
      <c r="E79" s="110">
        <v>1.1695424861686332</v>
      </c>
      <c r="F79" s="87" t="s">
        <v>614</v>
      </c>
      <c r="G79" s="87" t="b">
        <v>0</v>
      </c>
      <c r="H79" s="87" t="b">
        <v>0</v>
      </c>
      <c r="I79" s="87" t="b">
        <v>0</v>
      </c>
      <c r="J79" s="87" t="b">
        <v>0</v>
      </c>
      <c r="K79" s="87" t="b">
        <v>0</v>
      </c>
      <c r="L79" s="87" t="b">
        <v>0</v>
      </c>
    </row>
    <row r="80" spans="1:12" ht="15">
      <c r="A80" s="83" t="s">
        <v>646</v>
      </c>
      <c r="B80" s="87" t="s">
        <v>642</v>
      </c>
      <c r="C80" s="87">
        <v>4</v>
      </c>
      <c r="D80" s="110">
        <v>0.008333822171142148</v>
      </c>
      <c r="E80" s="110">
        <v>1.0535585922132598</v>
      </c>
      <c r="F80" s="87" t="s">
        <v>614</v>
      </c>
      <c r="G80" s="87" t="b">
        <v>0</v>
      </c>
      <c r="H80" s="87" t="b">
        <v>0</v>
      </c>
      <c r="I80" s="87" t="b">
        <v>0</v>
      </c>
      <c r="J80" s="87" t="b">
        <v>0</v>
      </c>
      <c r="K80" s="87" t="b">
        <v>0</v>
      </c>
      <c r="L80" s="87" t="b">
        <v>0</v>
      </c>
    </row>
    <row r="81" spans="1:12" ht="15">
      <c r="A81" s="83" t="s">
        <v>642</v>
      </c>
      <c r="B81" s="87" t="s">
        <v>647</v>
      </c>
      <c r="C81" s="87">
        <v>4</v>
      </c>
      <c r="D81" s="110">
        <v>0.008333822171142148</v>
      </c>
      <c r="E81" s="110">
        <v>1.1115505391909466</v>
      </c>
      <c r="F81" s="87" t="s">
        <v>614</v>
      </c>
      <c r="G81" s="87" t="b">
        <v>0</v>
      </c>
      <c r="H81" s="87" t="b">
        <v>0</v>
      </c>
      <c r="I81" s="87" t="b">
        <v>0</v>
      </c>
      <c r="J81" s="87" t="b">
        <v>0</v>
      </c>
      <c r="K81" s="87" t="b">
        <v>0</v>
      </c>
      <c r="L81" s="87" t="b">
        <v>0</v>
      </c>
    </row>
    <row r="82" spans="1:12" ht="15">
      <c r="A82" s="83" t="s">
        <v>231</v>
      </c>
      <c r="B82" s="87" t="s">
        <v>227</v>
      </c>
      <c r="C82" s="87">
        <v>4</v>
      </c>
      <c r="D82" s="110">
        <v>0.008333822171142148</v>
      </c>
      <c r="E82" s="110">
        <v>1.0603980167435652</v>
      </c>
      <c r="F82" s="87" t="s">
        <v>614</v>
      </c>
      <c r="G82" s="87" t="b">
        <v>0</v>
      </c>
      <c r="H82" s="87" t="b">
        <v>0</v>
      </c>
      <c r="I82" s="87" t="b">
        <v>0</v>
      </c>
      <c r="J82" s="87" t="b">
        <v>0</v>
      </c>
      <c r="K82" s="87" t="b">
        <v>0</v>
      </c>
      <c r="L82" s="87" t="b">
        <v>0</v>
      </c>
    </row>
    <row r="83" spans="1:12" ht="15">
      <c r="A83" s="83" t="s">
        <v>224</v>
      </c>
      <c r="B83" s="87" t="s">
        <v>223</v>
      </c>
      <c r="C83" s="87">
        <v>4</v>
      </c>
      <c r="D83" s="110">
        <v>0.008333822171142148</v>
      </c>
      <c r="E83" s="110">
        <v>1.1695424861686332</v>
      </c>
      <c r="F83" s="87" t="s">
        <v>614</v>
      </c>
      <c r="G83" s="87" t="b">
        <v>0</v>
      </c>
      <c r="H83" s="87" t="b">
        <v>0</v>
      </c>
      <c r="I83" s="87" t="b">
        <v>0</v>
      </c>
      <c r="J83" s="87" t="b">
        <v>0</v>
      </c>
      <c r="K83" s="87" t="b">
        <v>0</v>
      </c>
      <c r="L83" s="87" t="b">
        <v>0</v>
      </c>
    </row>
    <row r="84" spans="1:12" ht="15">
      <c r="A84" s="83" t="s">
        <v>641</v>
      </c>
      <c r="B84" s="87" t="s">
        <v>642</v>
      </c>
      <c r="C84" s="87">
        <v>3</v>
      </c>
      <c r="D84" s="110">
        <v>0.00821275516147127</v>
      </c>
      <c r="E84" s="110">
        <v>0.9286198556049597</v>
      </c>
      <c r="F84" s="87" t="s">
        <v>614</v>
      </c>
      <c r="G84" s="87" t="b">
        <v>0</v>
      </c>
      <c r="H84" s="87" t="b">
        <v>0</v>
      </c>
      <c r="I84" s="87" t="b">
        <v>0</v>
      </c>
      <c r="J84" s="87" t="b">
        <v>0</v>
      </c>
      <c r="K84" s="87" t="b">
        <v>0</v>
      </c>
      <c r="L84" s="87" t="b">
        <v>0</v>
      </c>
    </row>
    <row r="85" spans="1:12" ht="15">
      <c r="A85" s="83" t="s">
        <v>642</v>
      </c>
      <c r="B85" s="87" t="s">
        <v>646</v>
      </c>
      <c r="C85" s="87">
        <v>3</v>
      </c>
      <c r="D85" s="110">
        <v>0.00821275516147127</v>
      </c>
      <c r="E85" s="110">
        <v>0.9866118025826465</v>
      </c>
      <c r="F85" s="87" t="s">
        <v>614</v>
      </c>
      <c r="G85" s="87" t="b">
        <v>0</v>
      </c>
      <c r="H85" s="87" t="b">
        <v>0</v>
      </c>
      <c r="I85" s="87" t="b">
        <v>0</v>
      </c>
      <c r="J85" s="87" t="b">
        <v>0</v>
      </c>
      <c r="K85" s="87" t="b">
        <v>0</v>
      </c>
      <c r="L85" s="87" t="b">
        <v>0</v>
      </c>
    </row>
    <row r="86" spans="1:12" ht="15">
      <c r="A86" s="83" t="s">
        <v>225</v>
      </c>
      <c r="B86" s="87" t="s">
        <v>644</v>
      </c>
      <c r="C86" s="87">
        <v>3</v>
      </c>
      <c r="D86" s="110">
        <v>0.00821275516147127</v>
      </c>
      <c r="E86" s="110">
        <v>0.9866118025826465</v>
      </c>
      <c r="F86" s="87" t="s">
        <v>614</v>
      </c>
      <c r="G86" s="87" t="b">
        <v>0</v>
      </c>
      <c r="H86" s="87" t="b">
        <v>0</v>
      </c>
      <c r="I86" s="87" t="b">
        <v>0</v>
      </c>
      <c r="J86" s="87" t="b">
        <v>1</v>
      </c>
      <c r="K86" s="87" t="b">
        <v>0</v>
      </c>
      <c r="L86" s="87" t="b">
        <v>0</v>
      </c>
    </row>
    <row r="87" spans="1:12" ht="15">
      <c r="A87" s="83" t="s">
        <v>216</v>
      </c>
      <c r="B87" s="87" t="s">
        <v>219</v>
      </c>
      <c r="C87" s="87">
        <v>3</v>
      </c>
      <c r="D87" s="110">
        <v>0.00821275516147127</v>
      </c>
      <c r="E87" s="110">
        <v>0.8483091044163651</v>
      </c>
      <c r="F87" s="87" t="s">
        <v>614</v>
      </c>
      <c r="G87" s="87" t="b">
        <v>0</v>
      </c>
      <c r="H87" s="87" t="b">
        <v>0</v>
      </c>
      <c r="I87" s="87" t="b">
        <v>0</v>
      </c>
      <c r="J87" s="87" t="b">
        <v>0</v>
      </c>
      <c r="K87" s="87" t="b">
        <v>0</v>
      </c>
      <c r="L87" s="87" t="b">
        <v>0</v>
      </c>
    </row>
    <row r="88" spans="1:12" ht="15">
      <c r="A88" s="83" t="s">
        <v>218</v>
      </c>
      <c r="B88" s="87" t="s">
        <v>219</v>
      </c>
      <c r="C88" s="87">
        <v>3</v>
      </c>
      <c r="D88" s="110">
        <v>0.00821275516147127</v>
      </c>
      <c r="E88" s="110">
        <v>0.8897017895745901</v>
      </c>
      <c r="F88" s="87" t="s">
        <v>614</v>
      </c>
      <c r="G88" s="87" t="b">
        <v>0</v>
      </c>
      <c r="H88" s="87" t="b">
        <v>0</v>
      </c>
      <c r="I88" s="87" t="b">
        <v>0</v>
      </c>
      <c r="J88" s="87" t="b">
        <v>0</v>
      </c>
      <c r="K88" s="87" t="b">
        <v>0</v>
      </c>
      <c r="L88" s="87" t="b">
        <v>0</v>
      </c>
    </row>
    <row r="89" spans="1:12" ht="15">
      <c r="A89" s="83" t="s">
        <v>218</v>
      </c>
      <c r="B89" s="87" t="s">
        <v>222</v>
      </c>
      <c r="C89" s="87">
        <v>2</v>
      </c>
      <c r="D89" s="110">
        <v>0.007319057637026376</v>
      </c>
      <c r="E89" s="110">
        <v>1.0815873158135032</v>
      </c>
      <c r="F89" s="87" t="s">
        <v>614</v>
      </c>
      <c r="G89" s="87" t="b">
        <v>0</v>
      </c>
      <c r="H89" s="87" t="b">
        <v>0</v>
      </c>
      <c r="I89" s="87" t="b">
        <v>0</v>
      </c>
      <c r="J89" s="87" t="b">
        <v>0</v>
      </c>
      <c r="K89" s="87" t="b">
        <v>0</v>
      </c>
      <c r="L89" s="87" t="b">
        <v>0</v>
      </c>
    </row>
    <row r="90" spans="1:12" ht="15">
      <c r="A90" s="83" t="s">
        <v>222</v>
      </c>
      <c r="B90" s="87" t="s">
        <v>227</v>
      </c>
      <c r="C90" s="87">
        <v>2</v>
      </c>
      <c r="D90" s="110">
        <v>0.007319057637026376</v>
      </c>
      <c r="E90" s="110">
        <v>1.1273448063741784</v>
      </c>
      <c r="F90" s="87" t="s">
        <v>614</v>
      </c>
      <c r="G90" s="87" t="b">
        <v>0</v>
      </c>
      <c r="H90" s="87" t="b">
        <v>0</v>
      </c>
      <c r="I90" s="87" t="b">
        <v>0</v>
      </c>
      <c r="J90" s="87" t="b">
        <v>0</v>
      </c>
      <c r="K90" s="87" t="b">
        <v>0</v>
      </c>
      <c r="L90" s="87" t="b">
        <v>0</v>
      </c>
    </row>
    <row r="91" spans="1:12" ht="15">
      <c r="A91" s="83" t="s">
        <v>231</v>
      </c>
      <c r="B91" s="87" t="s">
        <v>226</v>
      </c>
      <c r="C91" s="87">
        <v>2</v>
      </c>
      <c r="D91" s="110">
        <v>0.007319057637026376</v>
      </c>
      <c r="E91" s="110">
        <v>0.8105205435269653</v>
      </c>
      <c r="F91" s="87" t="s">
        <v>614</v>
      </c>
      <c r="G91" s="87" t="b">
        <v>0</v>
      </c>
      <c r="H91" s="87" t="b">
        <v>0</v>
      </c>
      <c r="I91" s="87" t="b">
        <v>0</v>
      </c>
      <c r="J91" s="87" t="b">
        <v>0</v>
      </c>
      <c r="K91" s="87" t="b">
        <v>0</v>
      </c>
      <c r="L91" s="87" t="b">
        <v>0</v>
      </c>
    </row>
    <row r="92" spans="1:12" ht="15">
      <c r="A92" s="83" t="s">
        <v>226</v>
      </c>
      <c r="B92" s="87" t="s">
        <v>227</v>
      </c>
      <c r="C92" s="87">
        <v>2</v>
      </c>
      <c r="D92" s="110">
        <v>0.007319057637026376</v>
      </c>
      <c r="E92" s="110">
        <v>0.7013760741018973</v>
      </c>
      <c r="F92" s="87" t="s">
        <v>614</v>
      </c>
      <c r="G92" s="87" t="b">
        <v>0</v>
      </c>
      <c r="H92" s="87" t="b">
        <v>0</v>
      </c>
      <c r="I92" s="87" t="b">
        <v>0</v>
      </c>
      <c r="J92" s="87" t="b">
        <v>0</v>
      </c>
      <c r="K92" s="87" t="b">
        <v>0</v>
      </c>
      <c r="L92" s="87" t="b">
        <v>0</v>
      </c>
    </row>
    <row r="93" spans="1:12" ht="15">
      <c r="A93" s="83" t="s">
        <v>227</v>
      </c>
      <c r="B93" s="87" t="s">
        <v>223</v>
      </c>
      <c r="C93" s="87">
        <v>2</v>
      </c>
      <c r="D93" s="110">
        <v>0.007319057637026376</v>
      </c>
      <c r="E93" s="110">
        <v>0.759368021079584</v>
      </c>
      <c r="F93" s="87" t="s">
        <v>614</v>
      </c>
      <c r="G93" s="87" t="b">
        <v>0</v>
      </c>
      <c r="H93" s="87" t="b">
        <v>0</v>
      </c>
      <c r="I93" s="87" t="b">
        <v>0</v>
      </c>
      <c r="J93" s="87" t="b">
        <v>0</v>
      </c>
      <c r="K93" s="87" t="b">
        <v>0</v>
      </c>
      <c r="L93" s="87" t="b">
        <v>0</v>
      </c>
    </row>
    <row r="94" spans="1:12" ht="15">
      <c r="A94" s="83" t="s">
        <v>226</v>
      </c>
      <c r="B94" s="87" t="s">
        <v>224</v>
      </c>
      <c r="C94" s="87">
        <v>2</v>
      </c>
      <c r="D94" s="110">
        <v>0.007319057637026376</v>
      </c>
      <c r="E94" s="110">
        <v>0.8105205435269653</v>
      </c>
      <c r="F94" s="87" t="s">
        <v>614</v>
      </c>
      <c r="G94" s="87" t="b">
        <v>0</v>
      </c>
      <c r="H94" s="87" t="b">
        <v>0</v>
      </c>
      <c r="I94" s="87" t="b">
        <v>0</v>
      </c>
      <c r="J94" s="87" t="b">
        <v>0</v>
      </c>
      <c r="K94" s="87" t="b">
        <v>0</v>
      </c>
      <c r="L94" s="87" t="b">
        <v>0</v>
      </c>
    </row>
    <row r="95" spans="1:12" ht="15">
      <c r="A95" s="83" t="s">
        <v>226</v>
      </c>
      <c r="B95" s="87" t="s">
        <v>225</v>
      </c>
      <c r="C95" s="87">
        <v>2</v>
      </c>
      <c r="D95" s="110">
        <v>0.007319057637026376</v>
      </c>
      <c r="E95" s="110">
        <v>0.8105205435269653</v>
      </c>
      <c r="F95" s="87" t="s">
        <v>614</v>
      </c>
      <c r="G95" s="87" t="b">
        <v>0</v>
      </c>
      <c r="H95" s="87" t="b">
        <v>0</v>
      </c>
      <c r="I95" s="87" t="b">
        <v>0</v>
      </c>
      <c r="J95" s="87" t="b">
        <v>0</v>
      </c>
      <c r="K95" s="87" t="b">
        <v>0</v>
      </c>
      <c r="L95" s="87" t="b">
        <v>0</v>
      </c>
    </row>
    <row r="96" spans="1:12" ht="15">
      <c r="A96" s="83" t="s">
        <v>223</v>
      </c>
      <c r="B96" s="87" t="s">
        <v>644</v>
      </c>
      <c r="C96" s="87">
        <v>2</v>
      </c>
      <c r="D96" s="110">
        <v>0.007319057637026376</v>
      </c>
      <c r="E96" s="110">
        <v>0.8105205435269653</v>
      </c>
      <c r="F96" s="87" t="s">
        <v>614</v>
      </c>
      <c r="G96" s="87" t="b">
        <v>0</v>
      </c>
      <c r="H96" s="87" t="b">
        <v>0</v>
      </c>
      <c r="I96" s="87" t="b">
        <v>0</v>
      </c>
      <c r="J96" s="87" t="b">
        <v>1</v>
      </c>
      <c r="K96" s="87" t="b">
        <v>0</v>
      </c>
      <c r="L96" s="87" t="b">
        <v>0</v>
      </c>
    </row>
    <row r="97" spans="1:12" ht="15">
      <c r="A97" s="83" t="s">
        <v>638</v>
      </c>
      <c r="B97" s="87" t="s">
        <v>218</v>
      </c>
      <c r="C97" s="87">
        <v>36</v>
      </c>
      <c r="D97" s="110">
        <v>0</v>
      </c>
      <c r="E97" s="110">
        <v>0.9208187539523752</v>
      </c>
      <c r="F97" s="87" t="s">
        <v>615</v>
      </c>
      <c r="G97" s="87" t="b">
        <v>0</v>
      </c>
      <c r="H97" s="87" t="b">
        <v>0</v>
      </c>
      <c r="I97" s="87" t="b">
        <v>0</v>
      </c>
      <c r="J97" s="87" t="b">
        <v>0</v>
      </c>
      <c r="K97" s="87" t="b">
        <v>0</v>
      </c>
      <c r="L97" s="87" t="b">
        <v>0</v>
      </c>
    </row>
    <row r="98" spans="1:12" ht="15">
      <c r="A98" s="83" t="s">
        <v>218</v>
      </c>
      <c r="B98" s="87" t="s">
        <v>323</v>
      </c>
      <c r="C98" s="87">
        <v>36</v>
      </c>
      <c r="D98" s="110">
        <v>0</v>
      </c>
      <c r="E98" s="110">
        <v>0.9208187539523752</v>
      </c>
      <c r="F98" s="87" t="s">
        <v>615</v>
      </c>
      <c r="G98" s="87" t="b">
        <v>0</v>
      </c>
      <c r="H98" s="87" t="b">
        <v>0</v>
      </c>
      <c r="I98" s="87" t="b">
        <v>0</v>
      </c>
      <c r="J98" s="87" t="b">
        <v>0</v>
      </c>
      <c r="K98" s="87" t="b">
        <v>0</v>
      </c>
      <c r="L98" s="87" t="b">
        <v>0</v>
      </c>
    </row>
    <row r="99" spans="1:12" ht="15">
      <c r="A99" s="83" t="s">
        <v>323</v>
      </c>
      <c r="B99" s="87" t="s">
        <v>639</v>
      </c>
      <c r="C99" s="87">
        <v>36</v>
      </c>
      <c r="D99" s="110">
        <v>0</v>
      </c>
      <c r="E99" s="110">
        <v>0.9208187539523752</v>
      </c>
      <c r="F99" s="87" t="s">
        <v>615</v>
      </c>
      <c r="G99" s="87" t="b">
        <v>0</v>
      </c>
      <c r="H99" s="87" t="b">
        <v>0</v>
      </c>
      <c r="I99" s="87" t="b">
        <v>0</v>
      </c>
      <c r="J99" s="87" t="b">
        <v>0</v>
      </c>
      <c r="K99" s="87" t="b">
        <v>0</v>
      </c>
      <c r="L99" s="87" t="b">
        <v>0</v>
      </c>
    </row>
    <row r="100" spans="1:12" ht="15">
      <c r="A100" s="83" t="s">
        <v>639</v>
      </c>
      <c r="B100" s="87" t="s">
        <v>635</v>
      </c>
      <c r="C100" s="87">
        <v>36</v>
      </c>
      <c r="D100" s="110">
        <v>0</v>
      </c>
      <c r="E100" s="110">
        <v>0.9208187539523752</v>
      </c>
      <c r="F100" s="87" t="s">
        <v>615</v>
      </c>
      <c r="G100" s="87" t="b">
        <v>0</v>
      </c>
      <c r="H100" s="87" t="b">
        <v>0</v>
      </c>
      <c r="I100" s="87" t="b">
        <v>0</v>
      </c>
      <c r="J100" s="87" t="b">
        <v>0</v>
      </c>
      <c r="K100" s="87" t="b">
        <v>0</v>
      </c>
      <c r="L100" s="87" t="b">
        <v>0</v>
      </c>
    </row>
    <row r="101" spans="1:12" ht="15">
      <c r="A101" s="83" t="s">
        <v>635</v>
      </c>
      <c r="B101" s="87" t="s">
        <v>636</v>
      </c>
      <c r="C101" s="87">
        <v>36</v>
      </c>
      <c r="D101" s="110">
        <v>0</v>
      </c>
      <c r="E101" s="110">
        <v>0.9208187539523752</v>
      </c>
      <c r="F101" s="87" t="s">
        <v>615</v>
      </c>
      <c r="G101" s="87" t="b">
        <v>0</v>
      </c>
      <c r="H101" s="87" t="b">
        <v>0</v>
      </c>
      <c r="I101" s="87" t="b">
        <v>0</v>
      </c>
      <c r="J101" s="87" t="b">
        <v>0</v>
      </c>
      <c r="K101" s="87" t="b">
        <v>0</v>
      </c>
      <c r="L101" s="87" t="b">
        <v>0</v>
      </c>
    </row>
    <row r="102" spans="1:12" ht="15">
      <c r="A102" s="83" t="s">
        <v>636</v>
      </c>
      <c r="B102" s="87" t="s">
        <v>637</v>
      </c>
      <c r="C102" s="87">
        <v>36</v>
      </c>
      <c r="D102" s="110">
        <v>0</v>
      </c>
      <c r="E102" s="110">
        <v>0.9208187539523752</v>
      </c>
      <c r="F102" s="87" t="s">
        <v>615</v>
      </c>
      <c r="G102" s="87" t="b">
        <v>0</v>
      </c>
      <c r="H102" s="87" t="b">
        <v>0</v>
      </c>
      <c r="I102" s="87" t="b">
        <v>0</v>
      </c>
      <c r="J102" s="87" t="b">
        <v>0</v>
      </c>
      <c r="K102" s="87" t="b">
        <v>0</v>
      </c>
      <c r="L102" s="87" t="b">
        <v>0</v>
      </c>
    </row>
    <row r="103" spans="1:12" ht="15">
      <c r="A103" s="83" t="s">
        <v>637</v>
      </c>
      <c r="B103" s="87" t="s">
        <v>640</v>
      </c>
      <c r="C103" s="87">
        <v>34</v>
      </c>
      <c r="D103" s="110">
        <v>0.0025119102578901576</v>
      </c>
      <c r="E103" s="110">
        <v>0.9208187539523752</v>
      </c>
      <c r="F103" s="87" t="s">
        <v>615</v>
      </c>
      <c r="G103" s="87" t="b">
        <v>0</v>
      </c>
      <c r="H103" s="87" t="b">
        <v>0</v>
      </c>
      <c r="I103" s="87" t="b">
        <v>0</v>
      </c>
      <c r="J103" s="87" t="b">
        <v>0</v>
      </c>
      <c r="K103" s="87" t="b">
        <v>0</v>
      </c>
      <c r="L103" s="87" t="b">
        <v>0</v>
      </c>
    </row>
    <row r="104" spans="1:12" ht="15">
      <c r="A104" s="83" t="s">
        <v>641</v>
      </c>
      <c r="B104" s="87" t="s">
        <v>642</v>
      </c>
      <c r="C104" s="87">
        <v>12</v>
      </c>
      <c r="D104" s="110">
        <v>0.017040044811416515</v>
      </c>
      <c r="E104" s="110">
        <v>1.3284157961536136</v>
      </c>
      <c r="F104" s="87" t="s">
        <v>615</v>
      </c>
      <c r="G104" s="87" t="b">
        <v>0</v>
      </c>
      <c r="H104" s="87" t="b">
        <v>0</v>
      </c>
      <c r="I104" s="87" t="b">
        <v>0</v>
      </c>
      <c r="J104" s="87" t="b">
        <v>0</v>
      </c>
      <c r="K104" s="87" t="b">
        <v>0</v>
      </c>
      <c r="L104" s="87" t="b">
        <v>0</v>
      </c>
    </row>
    <row r="105" spans="1:12" ht="15">
      <c r="A105" s="83" t="s">
        <v>640</v>
      </c>
      <c r="B105" s="87" t="s">
        <v>240</v>
      </c>
      <c r="C105" s="87">
        <v>5</v>
      </c>
      <c r="D105" s="110">
        <v>0.012757924054036734</v>
      </c>
      <c r="E105" s="110">
        <v>1.1426675035687315</v>
      </c>
      <c r="F105" s="87" t="s">
        <v>615</v>
      </c>
      <c r="G105" s="87" t="b">
        <v>0</v>
      </c>
      <c r="H105" s="87" t="b">
        <v>0</v>
      </c>
      <c r="I105" s="87" t="b">
        <v>0</v>
      </c>
      <c r="J105" s="87" t="b">
        <v>0</v>
      </c>
      <c r="K105" s="87" t="b">
        <v>0</v>
      </c>
      <c r="L105" s="87" t="b">
        <v>0</v>
      </c>
    </row>
    <row r="106" spans="1:12" ht="15">
      <c r="A106" s="83" t="s">
        <v>240</v>
      </c>
      <c r="B106" s="87" t="s">
        <v>641</v>
      </c>
      <c r="C106" s="87">
        <v>2</v>
      </c>
      <c r="D106" s="110">
        <v>0.00747186014942444</v>
      </c>
      <c r="E106" s="110">
        <v>1.154901959985743</v>
      </c>
      <c r="F106" s="87" t="s">
        <v>615</v>
      </c>
      <c r="G106" s="87" t="b">
        <v>0</v>
      </c>
      <c r="H106" s="87" t="b">
        <v>0</v>
      </c>
      <c r="I106" s="87" t="b">
        <v>0</v>
      </c>
      <c r="J106" s="87" t="b">
        <v>0</v>
      </c>
      <c r="K106" s="87" t="b">
        <v>0</v>
      </c>
      <c r="L106" s="87" t="b">
        <v>0</v>
      </c>
    </row>
    <row r="107" spans="1:12" ht="15">
      <c r="A107" s="83" t="s">
        <v>637</v>
      </c>
      <c r="B107" s="87" t="s">
        <v>641</v>
      </c>
      <c r="C107" s="87">
        <v>2</v>
      </c>
      <c r="D107" s="110">
        <v>0.00747186014942444</v>
      </c>
      <c r="E107" s="110">
        <v>0.07572071393811834</v>
      </c>
      <c r="F107" s="87" t="s">
        <v>615</v>
      </c>
      <c r="G107" s="87" t="b">
        <v>0</v>
      </c>
      <c r="H107" s="87" t="b">
        <v>0</v>
      </c>
      <c r="I107" s="87" t="b">
        <v>0</v>
      </c>
      <c r="J107" s="87" t="b">
        <v>0</v>
      </c>
      <c r="K107" s="87" t="b">
        <v>0</v>
      </c>
      <c r="L107" s="87" t="b">
        <v>0</v>
      </c>
    </row>
    <row r="108" spans="1:12" ht="15">
      <c r="A108" s="83" t="s">
        <v>640</v>
      </c>
      <c r="B108" s="87" t="s">
        <v>236</v>
      </c>
      <c r="C108" s="87">
        <v>2</v>
      </c>
      <c r="D108" s="110">
        <v>0.00747186014942444</v>
      </c>
      <c r="E108" s="110">
        <v>1.2218487496163564</v>
      </c>
      <c r="F108" s="87" t="s">
        <v>615</v>
      </c>
      <c r="G108" s="87" t="b">
        <v>0</v>
      </c>
      <c r="H108" s="87" t="b">
        <v>0</v>
      </c>
      <c r="I108" s="87" t="b">
        <v>0</v>
      </c>
      <c r="J108" s="87" t="b">
        <v>0</v>
      </c>
      <c r="K108" s="87" t="b">
        <v>0</v>
      </c>
      <c r="L108" s="87" t="b">
        <v>0</v>
      </c>
    </row>
    <row r="109" spans="1:12" ht="15">
      <c r="A109" s="83" t="s">
        <v>640</v>
      </c>
      <c r="B109" s="87" t="s">
        <v>237</v>
      </c>
      <c r="C109" s="87">
        <v>2</v>
      </c>
      <c r="D109" s="110">
        <v>0.00747186014942444</v>
      </c>
      <c r="E109" s="110">
        <v>1.2218487496163564</v>
      </c>
      <c r="F109" s="87" t="s">
        <v>615</v>
      </c>
      <c r="G109" s="87" t="b">
        <v>0</v>
      </c>
      <c r="H109" s="87" t="b">
        <v>0</v>
      </c>
      <c r="I109" s="87" t="b">
        <v>0</v>
      </c>
      <c r="J109" s="87" t="b">
        <v>0</v>
      </c>
      <c r="K109" s="87" t="b">
        <v>0</v>
      </c>
      <c r="L109" s="87" t="b">
        <v>0</v>
      </c>
    </row>
    <row r="110" spans="1:12" ht="15">
      <c r="A110" s="83" t="s">
        <v>237</v>
      </c>
      <c r="B110" s="87" t="s">
        <v>641</v>
      </c>
      <c r="C110" s="87">
        <v>2</v>
      </c>
      <c r="D110" s="110">
        <v>0.00747186014942444</v>
      </c>
      <c r="E110" s="110">
        <v>1.3309932190414244</v>
      </c>
      <c r="F110" s="87" t="s">
        <v>615</v>
      </c>
      <c r="G110" s="87" t="b">
        <v>0</v>
      </c>
      <c r="H110" s="87" t="b">
        <v>0</v>
      </c>
      <c r="I110" s="87" t="b">
        <v>0</v>
      </c>
      <c r="J110" s="87" t="b">
        <v>0</v>
      </c>
      <c r="K110" s="87" t="b">
        <v>0</v>
      </c>
      <c r="L110" s="87" t="b">
        <v>0</v>
      </c>
    </row>
    <row r="111" spans="1:12" ht="15">
      <c r="A111" s="83" t="s">
        <v>640</v>
      </c>
      <c r="B111" s="87" t="s">
        <v>238</v>
      </c>
      <c r="C111" s="87">
        <v>2</v>
      </c>
      <c r="D111" s="110">
        <v>0.00747186014942444</v>
      </c>
      <c r="E111" s="110">
        <v>1.2218487496163564</v>
      </c>
      <c r="F111" s="87" t="s">
        <v>615</v>
      </c>
      <c r="G111" s="87" t="b">
        <v>0</v>
      </c>
      <c r="H111" s="87" t="b">
        <v>0</v>
      </c>
      <c r="I111" s="87" t="b">
        <v>0</v>
      </c>
      <c r="J111" s="87" t="b">
        <v>0</v>
      </c>
      <c r="K111" s="87" t="b">
        <v>0</v>
      </c>
      <c r="L111" s="87" t="b">
        <v>0</v>
      </c>
    </row>
    <row r="112" spans="1:12" ht="15">
      <c r="A112" s="83" t="s">
        <v>640</v>
      </c>
      <c r="B112" s="87" t="s">
        <v>239</v>
      </c>
      <c r="C112" s="87">
        <v>2</v>
      </c>
      <c r="D112" s="110">
        <v>0.00747186014942444</v>
      </c>
      <c r="E112" s="110">
        <v>1.2218487496163564</v>
      </c>
      <c r="F112" s="87" t="s">
        <v>615</v>
      </c>
      <c r="G112" s="87" t="b">
        <v>0</v>
      </c>
      <c r="H112" s="87" t="b">
        <v>0</v>
      </c>
      <c r="I112" s="87" t="b">
        <v>0</v>
      </c>
      <c r="J112" s="87" t="b">
        <v>0</v>
      </c>
      <c r="K112" s="87" t="b">
        <v>0</v>
      </c>
      <c r="L112" s="87" t="b">
        <v>0</v>
      </c>
    </row>
    <row r="113" spans="1:12" ht="15">
      <c r="A113" s="83" t="s">
        <v>239</v>
      </c>
      <c r="B113" s="87" t="s">
        <v>641</v>
      </c>
      <c r="C113" s="87">
        <v>2</v>
      </c>
      <c r="D113" s="110">
        <v>0.00747186014942444</v>
      </c>
      <c r="E113" s="110">
        <v>1.3309932190414244</v>
      </c>
      <c r="F113" s="87" t="s">
        <v>615</v>
      </c>
      <c r="G113" s="87" t="b">
        <v>0</v>
      </c>
      <c r="H113" s="87" t="b">
        <v>0</v>
      </c>
      <c r="I113" s="87" t="b">
        <v>0</v>
      </c>
      <c r="J113" s="87" t="b">
        <v>0</v>
      </c>
      <c r="K113" s="87" t="b">
        <v>0</v>
      </c>
      <c r="L113" s="87" t="b">
        <v>0</v>
      </c>
    </row>
    <row r="114" spans="1:12" ht="15">
      <c r="A114" s="83" t="s">
        <v>649</v>
      </c>
      <c r="B114" s="87" t="s">
        <v>651</v>
      </c>
      <c r="C114" s="87">
        <v>3</v>
      </c>
      <c r="D114" s="110">
        <v>0</v>
      </c>
      <c r="E114" s="110">
        <v>0.9777236052888478</v>
      </c>
      <c r="F114" s="87" t="s">
        <v>616</v>
      </c>
      <c r="G114" s="87" t="b">
        <v>0</v>
      </c>
      <c r="H114" s="87" t="b">
        <v>0</v>
      </c>
      <c r="I114" s="87" t="b">
        <v>0</v>
      </c>
      <c r="J114" s="87" t="b">
        <v>0</v>
      </c>
      <c r="K114" s="87" t="b">
        <v>0</v>
      </c>
      <c r="L114" s="87" t="b">
        <v>0</v>
      </c>
    </row>
    <row r="115" spans="1:12" ht="15">
      <c r="A115" s="83" t="s">
        <v>651</v>
      </c>
      <c r="B115" s="87" t="s">
        <v>652</v>
      </c>
      <c r="C115" s="87">
        <v>3</v>
      </c>
      <c r="D115" s="110">
        <v>0</v>
      </c>
      <c r="E115" s="110">
        <v>1.1026623418971477</v>
      </c>
      <c r="F115" s="87" t="s">
        <v>616</v>
      </c>
      <c r="G115" s="87" t="b">
        <v>0</v>
      </c>
      <c r="H115" s="87" t="b">
        <v>0</v>
      </c>
      <c r="I115" s="87" t="b">
        <v>0</v>
      </c>
      <c r="J115" s="87" t="b">
        <v>1</v>
      </c>
      <c r="K115" s="87" t="b">
        <v>0</v>
      </c>
      <c r="L115" s="87" t="b">
        <v>0</v>
      </c>
    </row>
    <row r="116" spans="1:12" ht="15">
      <c r="A116" s="83" t="s">
        <v>652</v>
      </c>
      <c r="B116" s="87" t="s">
        <v>650</v>
      </c>
      <c r="C116" s="87">
        <v>3</v>
      </c>
      <c r="D116" s="110">
        <v>0</v>
      </c>
      <c r="E116" s="110">
        <v>0.9777236052888478</v>
      </c>
      <c r="F116" s="87" t="s">
        <v>616</v>
      </c>
      <c r="G116" s="87" t="b">
        <v>1</v>
      </c>
      <c r="H116" s="87" t="b">
        <v>0</v>
      </c>
      <c r="I116" s="87" t="b">
        <v>0</v>
      </c>
      <c r="J116" s="87" t="b">
        <v>0</v>
      </c>
      <c r="K116" s="87" t="b">
        <v>0</v>
      </c>
      <c r="L116" s="87" t="b">
        <v>0</v>
      </c>
    </row>
    <row r="117" spans="1:12" ht="15">
      <c r="A117" s="83" t="s">
        <v>650</v>
      </c>
      <c r="B117" s="87" t="s">
        <v>653</v>
      </c>
      <c r="C117" s="87">
        <v>3</v>
      </c>
      <c r="D117" s="110">
        <v>0</v>
      </c>
      <c r="E117" s="110">
        <v>0.9777236052888478</v>
      </c>
      <c r="F117" s="87" t="s">
        <v>616</v>
      </c>
      <c r="G117" s="87" t="b">
        <v>0</v>
      </c>
      <c r="H117" s="87" t="b">
        <v>0</v>
      </c>
      <c r="I117" s="87" t="b">
        <v>0</v>
      </c>
      <c r="J117" s="87" t="b">
        <v>0</v>
      </c>
      <c r="K117" s="87" t="b">
        <v>0</v>
      </c>
      <c r="L117" s="87" t="b">
        <v>0</v>
      </c>
    </row>
    <row r="118" spans="1:12" ht="15">
      <c r="A118" s="83" t="s">
        <v>653</v>
      </c>
      <c r="B118" s="87" t="s">
        <v>654</v>
      </c>
      <c r="C118" s="87">
        <v>3</v>
      </c>
      <c r="D118" s="110">
        <v>0</v>
      </c>
      <c r="E118" s="110">
        <v>1.1026623418971477</v>
      </c>
      <c r="F118" s="87" t="s">
        <v>616</v>
      </c>
      <c r="G118" s="87" t="b">
        <v>0</v>
      </c>
      <c r="H118" s="87" t="b">
        <v>0</v>
      </c>
      <c r="I118" s="87" t="b">
        <v>0</v>
      </c>
      <c r="J118" s="87" t="b">
        <v>0</v>
      </c>
      <c r="K118" s="87" t="b">
        <v>0</v>
      </c>
      <c r="L118" s="87" t="b">
        <v>0</v>
      </c>
    </row>
    <row r="119" spans="1:12" ht="15">
      <c r="A119" s="83" t="s">
        <v>654</v>
      </c>
      <c r="B119" s="87" t="s">
        <v>655</v>
      </c>
      <c r="C119" s="87">
        <v>3</v>
      </c>
      <c r="D119" s="110">
        <v>0</v>
      </c>
      <c r="E119" s="110">
        <v>1.1026623418971477</v>
      </c>
      <c r="F119" s="87" t="s">
        <v>616</v>
      </c>
      <c r="G119" s="87" t="b">
        <v>0</v>
      </c>
      <c r="H119" s="87" t="b">
        <v>0</v>
      </c>
      <c r="I119" s="87" t="b">
        <v>0</v>
      </c>
      <c r="J119" s="87" t="b">
        <v>0</v>
      </c>
      <c r="K119" s="87" t="b">
        <v>0</v>
      </c>
      <c r="L119" s="87" t="b">
        <v>0</v>
      </c>
    </row>
    <row r="120" spans="1:12" ht="15">
      <c r="A120" s="83" t="s">
        <v>655</v>
      </c>
      <c r="B120" s="87" t="s">
        <v>656</v>
      </c>
      <c r="C120" s="87">
        <v>3</v>
      </c>
      <c r="D120" s="110">
        <v>0</v>
      </c>
      <c r="E120" s="110">
        <v>1.1026623418971477</v>
      </c>
      <c r="F120" s="87" t="s">
        <v>616</v>
      </c>
      <c r="G120" s="87" t="b">
        <v>0</v>
      </c>
      <c r="H120" s="87" t="b">
        <v>0</v>
      </c>
      <c r="I120" s="87" t="b">
        <v>0</v>
      </c>
      <c r="J120" s="87" t="b">
        <v>0</v>
      </c>
      <c r="K120" s="87" t="b">
        <v>0</v>
      </c>
      <c r="L120" s="87" t="b">
        <v>0</v>
      </c>
    </row>
    <row r="121" spans="1:12" ht="15">
      <c r="A121" s="83" t="s">
        <v>656</v>
      </c>
      <c r="B121" s="87" t="s">
        <v>657</v>
      </c>
      <c r="C121" s="87">
        <v>3</v>
      </c>
      <c r="D121" s="110">
        <v>0</v>
      </c>
      <c r="E121" s="110">
        <v>1.1026623418971477</v>
      </c>
      <c r="F121" s="87" t="s">
        <v>616</v>
      </c>
      <c r="G121" s="87" t="b">
        <v>0</v>
      </c>
      <c r="H121" s="87" t="b">
        <v>0</v>
      </c>
      <c r="I121" s="87" t="b">
        <v>0</v>
      </c>
      <c r="J121" s="87" t="b">
        <v>0</v>
      </c>
      <c r="K121" s="87" t="b">
        <v>0</v>
      </c>
      <c r="L121" s="87" t="b">
        <v>0</v>
      </c>
    </row>
    <row r="122" spans="1:12" ht="15">
      <c r="A122" s="83" t="s">
        <v>219</v>
      </c>
      <c r="B122" s="87" t="s">
        <v>649</v>
      </c>
      <c r="C122" s="87">
        <v>2</v>
      </c>
      <c r="D122" s="110">
        <v>0.00858981751491128</v>
      </c>
      <c r="E122" s="110">
        <v>1.1026623418971477</v>
      </c>
      <c r="F122" s="87" t="s">
        <v>616</v>
      </c>
      <c r="G122" s="87" t="b">
        <v>0</v>
      </c>
      <c r="H122" s="87" t="b">
        <v>0</v>
      </c>
      <c r="I122" s="87" t="b">
        <v>0</v>
      </c>
      <c r="J122" s="87" t="b">
        <v>0</v>
      </c>
      <c r="K122" s="87" t="b">
        <v>0</v>
      </c>
      <c r="L1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2022-07-02T17:47:48Z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