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<sst xmlns="http://schemas.openxmlformats.org/spreadsheetml/2006/main" count="391" uniqueCount="286">
  <si>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</si>
  <si>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</si>
  <si>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</si>
  <si>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</si>
  <si>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</si>
  <si>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</si>
  <si>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</si>
  <si>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</si>
  <si>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</si>
  <si>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</si>
  <si>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</si>
  <si>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</si>
  <si>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</si>
  <si>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</si>
  <si>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</si>
  <si>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</si>
  <si>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</si>
  <si>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</si>
  <si>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</si>
  <si>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</si>
  <si>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</si>
  <si>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</si>
  <si>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</si>
  <si>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</si>
  <si>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</si>
  <si>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</si>
  <si>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</si>
  <si>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</si>
  <si>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</si>
  <si>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</si>
  <si>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</si>
  <si>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</si>
  <si>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</si>
  <si>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</si>
  <si>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</si>
  <si>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</si>
  <si>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</si>
  <si>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</si>
  <si>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</si>
  <si>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</si>
  <si>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</si>
  <si>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</si>
  <si>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</si>
  <si>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</si>
  <si>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</si>
  <si>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</si>
  <si>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</si>
  <si>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</si>
  <si>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</si>
  <si>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</si>
  <si>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</si>
  <si>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</si>
  <si>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</si>
  <si>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</si>
  <si>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</si>
  <si>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</si>
  <si>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</si>
  <si>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</si>
  <si>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</si>
  <si>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</si>
  <si>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</si>
  <si>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</si>
  <si>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</si>
  <si>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</si>
  <si>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</si>
  <si>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</si>
  <si>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</si>
  <si>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</si>
  <si>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</si>
  <si>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</si>
  <si>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</si>
  <si>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</si>
  <si>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</si>
  <si>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</si>
  <si>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</si>
  <si>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</si>
  <si>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</si>
  <si>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</si>
  <si>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</si>
  <si>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</si>
  <si>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</si>
  <si>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</si>
  <si>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</si>
  <si>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</si>
  <si>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</si>
  <si>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</si>
  <si>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</si>
  <si>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</si>
  <si>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</si>
  <si>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</si>
  <si>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</si>
  <si>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</si>
  <si>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</si>
  <si>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</si>
  <si>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</si>
  <si>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</si>
  <si>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</si>
  <si>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</si>
  <si>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</si>
  <si>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</si>
  <si>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</si>
  <si>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</si>
  <si>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</si>
  <si>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</si>
  <si>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</si>
  <si>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</si>
  <si>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</si>
  <si>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</si>
  <si>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</si>
  <si>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</si>
  <si>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</si>
  <si>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</si>
  <si>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</si>
  <si>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</si>
  <si>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</si>
  <si>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</si>
  <si>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</si>
  <si>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</si>
  <si>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</si>
  <si>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</si>
  <si>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</si>
  <si>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</si>
  <si>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</si>
  <si>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</si>
  <si>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</si>
  <si>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</si>
  <si>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</si>
  <si>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</si>
  <si>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</si>
  <si>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</si>
  <si>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</si>
  <si>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</si>
  <si>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</si>
  <si>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</si>
  <si>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</si>
  <si>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</si>
  <si>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</si>
  <si>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</si>
  <si>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</si>
  <si>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</si>
  <si>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</si>
  <si>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</si>
  <si>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</si>
  <si>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</si>
  <si>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</si>
  <si>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</si>
  <si>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</si>
  <si>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</si>
  <si>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</si>
  <si>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</si>
  <si>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</si>
  <si>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</si>
  <si>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</si>
  <si>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</si>
  <si>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</si>
  <si>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</si>
  <si>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</si>
  <si>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</si>
  <si>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</si>
  <si>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</si>
  <si>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</si>
  <si>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</si>
  <si>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</si>
  <si>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</si>
  <si>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</si>
  <si>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</si>
  <si>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</si>
  <si>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</si>
  <si>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</si>
  <si>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</si>
  <si>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</si>
  <si>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</si>
  <si>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</si>
  <si>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</si>
  <si>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</si>
  <si>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</si>
  <si>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</si>
  <si>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</si>
  <si>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</si>
  <si>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</si>
  <si>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</si>
  <si>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</si>
  <si>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</si>
  <si>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</si>
  <si>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</si>
  <si>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</si>
  <si>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</si>
  <si>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</si>
  <si>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</si>
  <si>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</si>
  <si>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</si>
  <si>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</si>
  <si>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</si>
  <si>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</si>
  <si>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</si>
  <si>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</si>
  <si>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</si>
  <si>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</si>
  <si>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</si>
  <si>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</si>
  <si>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</si>
  <si>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</si>
  <si>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</si>
  <si>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</si>
  <si>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</si>
  <si>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</si>
  <si>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</si>
  <si>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</si>
  <si>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</si>
  <si>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</si>
  <si>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</si>
  <si>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</si>
  <si>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</si>
  <si>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</si>
  <si>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</si>
  <si>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</si>
  <si>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</si>
  <si>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</si>
  <si>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</si>
  <si>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</si>
  <si>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</si>
  <si>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</si>
  <si>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</si>
  <si>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</si>
  <si>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</si>
  <si>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</si>
  <si>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</si>
  <si>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</si>
  <si>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</si>
  <si>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</si>
  <si>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</si>
  <si>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</si>
  <si>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</si>
  <si>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</si>
  <si>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</si>
  <si>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</si>
  <si>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</si>
  <si>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</si>
  <si>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</si>
  <si>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</si>
  <si>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</si>
  <si>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</si>
  <si>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</si>
  <si>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</si>
  <si>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</si>
  <si>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</si>
  <si>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</si>
  <si>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</si>
  <si>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</si>
  <si>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</si>
  <si>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</si>
  <si>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</si>
  <si>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</si>
  <si>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</si>
  <si>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</si>
  <si>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</si>
  <si>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</si>
  <si>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</si>
  <si>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</si>
  <si>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</si>
  <si>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</si>
  <si>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</si>
  <si>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</si>
  <si>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</si>
  <si>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</si>
  <si>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</si>
  <si>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</si>
  <si>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</si>
  <si>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</si>
  <si>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</si>
  <si>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</si>
  <si>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</si>
  <si>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</si>
  <si>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</si>
  <si>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</si>
  <si>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</si>
  <si>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</si>
  <si>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</si>
  <si>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</si>
  <si>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</si>
  <si>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</si>
  <si>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</si>
  <si>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</si>
  <si>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</si>
  <si>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GraphSource░GraphServerTwitterSearch▓GraphTerm░مساحة للكل  الساحة▓ImportDescription░The graph represents a network of 0 Twitter users whose tweets in the requested range contained "مساحة للكل  الساحة", or who was replied to or mentioned in those tweets.  The network was obtained from the NodeXL Graph Server on Sunday, 16 October 2022 at 08:08 UTC.
The requested start date was Sunday, 16 October 2022 at 00:01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</si>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</sst>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6">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مساحة للكل  الساحة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12397391"/>
        <c:axId val="44467656"/>
      </c:barChart>
      <c:catAx>
        <c:axId val="12397391"/>
        <c:scaling>
          <c:orientation val="minMax"/>
        </c:scaling>
        <c:axPos val="b"/>
        <c:delete val="0"/>
        <c:numFmt formatCode="General" sourceLinked="1"/>
        <c:majorTickMark val="out"/>
        <c:minorTickMark val="none"/>
        <c:tickLblPos val="nextTo"/>
        <c:crossAx val="44467656"/>
        <c:crosses val="autoZero"/>
        <c:auto val="1"/>
        <c:lblOffset val="100"/>
        <c:noMultiLvlLbl val="0"/>
      </c:catAx>
      <c:valAx>
        <c:axId val="44467656"/>
        <c:scaling>
          <c:orientation val="minMax"/>
        </c:scaling>
        <c:axPos val="l"/>
        <c:majorGridlines/>
        <c:delete val="0"/>
        <c:numFmt formatCode="General" sourceLinked="1"/>
        <c:majorTickMark val="out"/>
        <c:minorTickMark val="none"/>
        <c:tickLblPos val="nextTo"/>
        <c:crossAx val="123973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545703"/>
        <c:axId val="9802464"/>
      </c:barChart>
      <c:catAx>
        <c:axId val="854570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802464"/>
        <c:crosses val="autoZero"/>
        <c:auto val="1"/>
        <c:lblOffset val="100"/>
        <c:noMultiLvlLbl val="0"/>
      </c:catAx>
      <c:valAx>
        <c:axId val="9802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457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113313"/>
        <c:axId val="55802090"/>
      </c:barChart>
      <c:catAx>
        <c:axId val="2111331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802090"/>
        <c:crosses val="autoZero"/>
        <c:auto val="1"/>
        <c:lblOffset val="100"/>
        <c:noMultiLvlLbl val="0"/>
      </c:catAx>
      <c:valAx>
        <c:axId val="55802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456763"/>
        <c:axId val="23675412"/>
      </c:barChart>
      <c:catAx>
        <c:axId val="324567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675412"/>
        <c:crosses val="autoZero"/>
        <c:auto val="1"/>
        <c:lblOffset val="100"/>
        <c:noMultiLvlLbl val="0"/>
      </c:catAx>
      <c:valAx>
        <c:axId val="236754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567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752117"/>
        <c:axId val="38660190"/>
      </c:barChart>
      <c:catAx>
        <c:axId val="11752117"/>
        <c:scaling>
          <c:orientation val="minMax"/>
        </c:scaling>
        <c:axPos val="b"/>
        <c:delete val="1"/>
        <c:majorTickMark val="out"/>
        <c:minorTickMark val="none"/>
        <c:tickLblPos val="none"/>
        <c:crossAx val="38660190"/>
        <c:crosses val="autoZero"/>
        <c:auto val="1"/>
        <c:lblOffset val="100"/>
        <c:noMultiLvlLbl val="0"/>
      </c:catAx>
      <c:valAx>
        <c:axId val="38660190"/>
        <c:scaling>
          <c:orientation val="minMax"/>
        </c:scaling>
        <c:axPos val="l"/>
        <c:delete val="1"/>
        <c:majorTickMark val="out"/>
        <c:minorTickMark val="none"/>
        <c:tickLblPos val="none"/>
        <c:crossAx val="117521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7" totalsRowShown="0">
  <autoFilter ref="A1:B57"/>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REPLACE(INDEX(GroupVertices[Group],MATCH(Edges[[#This Row],[Vertex 1]],GroupVertices[Vertex],0)),1,1,"")</f>
        <v>#N/A</v>
      </c>
      <c r="BE3" s="81"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71093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2"/>
      <c r="G3" s="53"/>
      <c r="H3" s="57"/>
      <c r="I3" s="56"/>
      <c r="J3" s="56"/>
      <c r="K3" s="83"/>
      <c r="L3" s="59"/>
      <c r="M3" s="60"/>
      <c r="N3" s="60"/>
      <c r="O3" s="58"/>
      <c r="P3" s="61"/>
      <c r="Q3" s="61"/>
      <c r="R3" s="50"/>
      <c r="S3" s="50"/>
      <c r="T3" s="50"/>
      <c r="U3" s="50"/>
      <c r="V3" s="51"/>
      <c r="W3" s="51"/>
      <c r="X3" s="52"/>
      <c r="Y3" s="51"/>
      <c r="Z3" s="51"/>
      <c r="AA3" s="62">
        <v>3</v>
      </c>
      <c r="AB3" s="62"/>
      <c r="AC3" s="63"/>
      <c r="AD3" s="81"/>
      <c r="AE3" s="81"/>
      <c r="AF3" s="81"/>
      <c r="AG3" s="81"/>
      <c r="AH3" s="81"/>
      <c r="AI3" s="81"/>
      <c r="AJ3" s="81"/>
      <c r="AK3" s="81"/>
      <c r="AL3" s="81"/>
      <c r="AM3" s="81"/>
      <c r="AN3" s="81"/>
      <c r="AO3" s="81"/>
      <c r="AP3" s="81"/>
      <c r="AQ3" s="81"/>
      <c r="AR3" s="81"/>
      <c r="AS3" s="81"/>
      <c r="AT3" s="81"/>
      <c r="AU3" s="81"/>
      <c r="AV3" s="81"/>
      <c r="AW3" s="81"/>
      <c r="AX3" s="81"/>
      <c r="AY3" s="81"/>
      <c r="AZ3" s="81"/>
      <c r="BA3" s="81"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79" t="s">
        <v>144</v>
      </c>
      <c r="B2" s="81" t="s">
        <v>21</v>
      </c>
      <c r="C2" s="81"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0"/>
      <c r="B3" s="82"/>
      <c r="C3" s="82"/>
      <c r="D3" s="14"/>
      <c r="E3" s="14"/>
      <c r="F3" s="15"/>
      <c r="G3" s="77"/>
      <c r="H3" s="77"/>
      <c r="I3" s="64"/>
      <c r="J3" s="64"/>
      <c r="K3" s="47"/>
      <c r="L3" s="47"/>
      <c r="M3" s="47"/>
      <c r="N3" s="47"/>
      <c r="O3" s="47"/>
      <c r="P3" s="47"/>
      <c r="Q3" s="47"/>
      <c r="R3" s="47"/>
      <c r="S3" s="47"/>
      <c r="T3" s="47"/>
      <c r="U3" s="47"/>
      <c r="V3" s="47"/>
      <c r="W3" s="48"/>
      <c r="X3" s="48"/>
      <c r="Y3" s="81"/>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9" t="s">
        <v>144</v>
      </c>
      <c r="B1" s="79" t="s">
        <v>5</v>
      </c>
      <c r="C1" s="11" t="s">
        <v>147</v>
      </c>
    </row>
    <row r="2" spans="1:3" ht="15">
      <c r="A2" s="81"/>
      <c r="B2" s="81"/>
      <c r="C2" s="81"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35"/>
      <c r="B3" s="35"/>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78"/>
      <c r="B27" s="78"/>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c r="B28" s="35"/>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c r="B29" s="35"/>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c r="B30" s="35"/>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c r="B31" s="35"/>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c r="B32" s="35"/>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78"/>
      <c r="B33" s="78"/>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c r="B34" s="35"/>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c r="B35" s="35"/>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78"/>
      <c r="B37" s="78"/>
    </row>
    <row r="38" spans="1:2" ht="15">
      <c r="A38" s="78"/>
      <c r="B38" s="78"/>
    </row>
    <row r="39" spans="1:2" ht="15">
      <c r="A39" s="78"/>
      <c r="B39" s="78"/>
    </row>
    <row r="40" spans="1:2" ht="15">
      <c r="A40" s="78"/>
      <c r="B40" s="78"/>
    </row>
    <row r="41" spans="1:2" ht="15">
      <c r="A41" s="78"/>
      <c r="B41" s="78"/>
    </row>
    <row r="42" spans="1:2" ht="15">
      <c r="A42" s="35"/>
      <c r="B42" s="35"/>
    </row>
    <row r="43" spans="1:2" ht="15">
      <c r="A43" s="35"/>
      <c r="B43" s="35"/>
    </row>
    <row r="44" spans="1:2" ht="15">
      <c r="A44" s="35"/>
      <c r="B44" s="35"/>
    </row>
    <row r="45" spans="1:2" ht="15">
      <c r="A45" s="35"/>
      <c r="B45" s="35"/>
    </row>
    <row r="46" spans="1:2" ht="15">
      <c r="A46" s="35"/>
      <c r="B46" s="35"/>
    </row>
    <row r="47" spans="1:2" ht="15">
      <c r="A47" s="35"/>
      <c r="B47" s="35"/>
    </row>
    <row r="48" spans="1:2" ht="15">
      <c r="A48" s="35"/>
      <c r="B48" s="35"/>
    </row>
    <row r="49" spans="1:2" ht="15">
      <c r="A49" s="35"/>
      <c r="B49" s="35"/>
    </row>
    <row r="50" spans="1:2" ht="15">
      <c r="A50" s="78"/>
      <c r="B50" s="78"/>
    </row>
    <row r="51" spans="1:2" ht="15">
      <c r="A51" s="78"/>
      <c r="B51" s="78"/>
    </row>
    <row r="52" spans="1:2" ht="15">
      <c r="A52" s="35"/>
      <c r="B52" s="35"/>
    </row>
    <row r="53" spans="1:2" ht="15">
      <c r="A53" s="78"/>
      <c r="B53" s="78"/>
    </row>
    <row r="54" spans="1:2" ht="15">
      <c r="A54" s="35"/>
      <c r="B54" s="35"/>
    </row>
    <row r="55" spans="1:2" ht="15">
      <c r="A55" s="35"/>
      <c r="B55" s="35"/>
    </row>
    <row r="56" spans="1:2" ht="15">
      <c r="A56" s="35"/>
      <c r="B56" s="35"/>
    </row>
    <row r="57" spans="1:2" ht="15">
      <c r="A57" s="78"/>
      <c r="B57" s="78"/>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t="str">
        <f>IF(COUNT(Vertices[In-Degree])&gt;0,F2,NoMetricMessage)</f>
        <v>Not Available</v>
      </c>
    </row>
    <row r="89" spans="1:2" ht="15">
      <c r="A89" s="34" t="s">
        <v>89</v>
      </c>
      <c r="B89" s="47" t="str">
        <f>IF(COUNT(Vertices[In-Degree])&gt;0,F36,NoMetricMessage)</f>
        <v>Not Available</v>
      </c>
    </row>
    <row r="90" spans="1:2" ht="15">
      <c r="A90" s="34" t="s">
        <v>90</v>
      </c>
      <c r="B90" s="48" t="str">
        <f>_xlfn.IFERROR(AVERAGE(Vertices[In-Degree]),NoMetricMessage)</f>
        <v>Not Available</v>
      </c>
    </row>
    <row r="91" spans="1:2" ht="15">
      <c r="A91" s="34" t="s">
        <v>91</v>
      </c>
      <c r="B91" s="48" t="str">
        <f>_xlfn.IFERROR(MEDIAN(Vertices[In-Degree]),NoMetricMessage)</f>
        <v>Not Available</v>
      </c>
    </row>
    <row r="102" spans="1:2" ht="15">
      <c r="A102" s="34" t="s">
        <v>94</v>
      </c>
      <c r="B102" s="47" t="str">
        <f>IF(COUNT(Vertices[Out-Degree])&gt;0,H2,NoMetricMessage)</f>
        <v>Not Available</v>
      </c>
    </row>
    <row r="103" spans="1:2" ht="15">
      <c r="A103" s="34" t="s">
        <v>95</v>
      </c>
      <c r="B103" s="47" t="str">
        <f>IF(COUNT(Vertices[Out-Degree])&gt;0,H36,NoMetricMessage)</f>
        <v>Not Available</v>
      </c>
    </row>
    <row r="104" spans="1:2" ht="15">
      <c r="A104" s="34" t="s">
        <v>96</v>
      </c>
      <c r="B104" s="48" t="str">
        <f>_xlfn.IFERROR(AVERAGE(Vertices[Out-Degree]),NoMetricMessage)</f>
        <v>Not Available</v>
      </c>
    </row>
    <row r="105" spans="1:2" ht="15">
      <c r="A105" s="34" t="s">
        <v>97</v>
      </c>
      <c r="B105" s="48" t="str">
        <f>_xlfn.IFERROR(MEDIAN(Vertices[Out-Degree]),NoMetricMessage)</f>
        <v>Not Available</v>
      </c>
    </row>
    <row r="116" spans="1:2" ht="15">
      <c r="A116" s="34" t="s">
        <v>100</v>
      </c>
      <c r="B116" s="48" t="str">
        <f>IF(COUNT(Vertices[Betweenness Centrality])&gt;0,J2,NoMetricMessage)</f>
        <v>Not Available</v>
      </c>
    </row>
    <row r="117" spans="1:2" ht="15">
      <c r="A117" s="34" t="s">
        <v>101</v>
      </c>
      <c r="B117" s="48" t="str">
        <f>IF(COUNT(Vertices[Betweenness Centrality])&gt;0,J36,NoMetricMessage)</f>
        <v>Not Available</v>
      </c>
    </row>
    <row r="118" spans="1:2" ht="15">
      <c r="A118" s="34" t="s">
        <v>102</v>
      </c>
      <c r="B118" s="48" t="str">
        <f>_xlfn.IFERROR(AVERAGE(Vertices[Betweenness Centrality]),NoMetricMessage)</f>
        <v>Not Available</v>
      </c>
    </row>
    <row r="119" spans="1:2" ht="15">
      <c r="A119" s="34" t="s">
        <v>103</v>
      </c>
      <c r="B119" s="48" t="str">
        <f>_xlfn.IFERROR(MEDIAN(Vertices[Betweenness Centrality]),NoMetricMessage)</f>
        <v>Not Available</v>
      </c>
    </row>
    <row r="130" spans="1:2" ht="15">
      <c r="A130" s="34" t="s">
        <v>106</v>
      </c>
      <c r="B130" s="48" t="str">
        <f>IF(COUNT(Vertices[Closeness Centrality])&gt;0,L2,NoMetricMessage)</f>
        <v>Not Available</v>
      </c>
    </row>
    <row r="131" spans="1:2" ht="15">
      <c r="A131" s="34" t="s">
        <v>107</v>
      </c>
      <c r="B131" s="48" t="str">
        <f>IF(COUNT(Vertices[Closeness Centrality])&gt;0,L36,NoMetricMessage)</f>
        <v>Not Available</v>
      </c>
    </row>
    <row r="132" spans="1:2" ht="15">
      <c r="A132" s="34" t="s">
        <v>108</v>
      </c>
      <c r="B132" s="48" t="str">
        <f>_xlfn.IFERROR(AVERAGE(Vertices[Closeness Centrality]),NoMetricMessage)</f>
        <v>Not Available</v>
      </c>
    </row>
    <row r="133" spans="1:2" ht="15">
      <c r="A133" s="34" t="s">
        <v>109</v>
      </c>
      <c r="B133" s="48" t="str">
        <f>_xlfn.IFERROR(MEDIAN(Vertices[Closeness Centrality]),NoMetricMessage)</f>
        <v>Not Available</v>
      </c>
    </row>
    <row r="144" spans="1:2" ht="15">
      <c r="A144" s="34" t="s">
        <v>112</v>
      </c>
      <c r="B144" s="48" t="str">
        <f>IF(COUNT(Vertices[Eigenvector Centrality])&gt;0,N2,NoMetricMessage)</f>
        <v>Not Available</v>
      </c>
    </row>
    <row r="145" spans="1:2" ht="15">
      <c r="A145" s="34" t="s">
        <v>113</v>
      </c>
      <c r="B145" s="48" t="str">
        <f>IF(COUNT(Vertices[Eigenvector Centrality])&gt;0,N36,NoMetricMessage)</f>
        <v>Not Available</v>
      </c>
    </row>
    <row r="146" spans="1:2" ht="15">
      <c r="A146" s="34" t="s">
        <v>114</v>
      </c>
      <c r="B146" s="48" t="str">
        <f>_xlfn.IFERROR(AVERAGE(Vertices[Eigenvector Centrality]),NoMetricMessage)</f>
        <v>Not Available</v>
      </c>
    </row>
    <row r="147" spans="1:2" ht="15">
      <c r="A147" s="34" t="s">
        <v>115</v>
      </c>
      <c r="B147" s="48" t="str">
        <f>_xlfn.IFERROR(MEDIAN(Vertices[Eigenvector Centrality]),NoMetricMessage)</f>
        <v>Not Available</v>
      </c>
    </row>
    <row r="158" spans="1:2" ht="15">
      <c r="A158" s="34" t="s">
        <v>140</v>
      </c>
      <c r="B158" s="48" t="str">
        <f>IF(COUNT(Vertices[PageRank])&gt;0,P2,NoMetricMessage)</f>
        <v>Not Available</v>
      </c>
    </row>
    <row r="159" spans="1:2" ht="15">
      <c r="A159" s="34" t="s">
        <v>141</v>
      </c>
      <c r="B159" s="48" t="str">
        <f>IF(COUNT(Vertices[PageRank])&gt;0,P36,NoMetricMessage)</f>
        <v>Not Available</v>
      </c>
    </row>
    <row r="160" spans="1:2" ht="15">
      <c r="A160" s="34" t="s">
        <v>142</v>
      </c>
      <c r="B160" s="48" t="str">
        <f>_xlfn.IFERROR(AVERAGE(Vertices[PageRank]),NoMetricMessage)</f>
        <v>Not Available</v>
      </c>
    </row>
    <row r="161" spans="1:2" ht="15">
      <c r="A161" s="34" t="s">
        <v>143</v>
      </c>
      <c r="B161" s="48" t="str">
        <f>_xlfn.IFERROR(MEDIAN(Vertices[PageRank]),NoMetricMessage)</f>
        <v>Not Available</v>
      </c>
    </row>
    <row r="172" spans="1:2" ht="15">
      <c r="A172" s="34" t="s">
        <v>118</v>
      </c>
      <c r="B172" s="48" t="str">
        <f>IF(COUNT(Vertices[Clustering Coefficient])&gt;0,R2,NoMetricMessage)</f>
        <v>Not Available</v>
      </c>
    </row>
    <row r="173" spans="1:2" ht="15">
      <c r="A173" s="34" t="s">
        <v>119</v>
      </c>
      <c r="B173" s="48" t="str">
        <f>IF(COUNT(Vertices[Clustering Coefficient])&gt;0,R36,NoMetricMessage)</f>
        <v>Not Available</v>
      </c>
    </row>
    <row r="174" spans="1:2" ht="15">
      <c r="A174" s="34" t="s">
        <v>120</v>
      </c>
      <c r="B174" s="48" t="str">
        <f>_xlfn.IFERROR(AVERAGE(Vertices[Clustering Coefficient]),NoMetricMessage)</f>
        <v>Not Available</v>
      </c>
    </row>
    <row r="175" spans="1:2" ht="15">
      <c r="A175" s="34" t="s">
        <v>121</v>
      </c>
      <c r="B175"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79" t="s">
        <v>0</v>
      </c>
      <c r="B2" s="79" t="s">
        <v>1</v>
      </c>
      <c r="C2" s="13" t="s">
        <v>2</v>
      </c>
      <c r="D2" s="13" t="s">
        <v>3</v>
      </c>
      <c r="E2" s="13" t="s">
        <v>130</v>
      </c>
      <c r="F2" s="13" t="s">
        <v>4</v>
      </c>
      <c r="G2" s="13" t="s">
        <v>11</v>
      </c>
      <c r="H2" s="11" t="s">
        <v>46</v>
      </c>
      <c r="I2" s="13" t="s">
        <v>160</v>
      </c>
      <c r="J2" s="13" t="s">
        <v>161</v>
      </c>
      <c r="K2" s="13" t="s">
        <v>165</v>
      </c>
      <c r="L2" s="13" t="s">
        <v>12</v>
      </c>
      <c r="M2" s="13" t="s">
        <v>38</v>
      </c>
      <c r="N2" s="13" t="s">
        <v>26</v>
      </c>
      <c r="O2" s="81" t="s">
        <v>174</v>
      </c>
      <c r="P2" s="81" t="s">
        <v>175</v>
      </c>
      <c r="Q2" s="81" t="s">
        <v>176</v>
      </c>
      <c r="R2" s="81" t="s">
        <v>177</v>
      </c>
      <c r="S2" s="81" t="s">
        <v>178</v>
      </c>
      <c r="T2" s="81" t="s">
        <v>179</v>
      </c>
      <c r="U2" s="81" t="s">
        <v>180</v>
      </c>
      <c r="V2" s="81" t="s">
        <v>181</v>
      </c>
      <c r="W2" s="81" t="s">
        <v>182</v>
      </c>
      <c r="X2" s="81" t="s">
        <v>183</v>
      </c>
      <c r="Y2" s="81" t="s">
        <v>184</v>
      </c>
      <c r="Z2" s="81" t="s">
        <v>185</v>
      </c>
      <c r="AA2" s="81" t="s">
        <v>186</v>
      </c>
      <c r="AB2" s="81" t="s">
        <v>187</v>
      </c>
      <c r="AC2" s="81" t="s">
        <v>188</v>
      </c>
      <c r="AD2" s="81" t="s">
        <v>189</v>
      </c>
      <c r="AE2" s="81" t="s">
        <v>190</v>
      </c>
      <c r="AF2" s="81" t="s">
        <v>191</v>
      </c>
      <c r="AG2" s="81" t="s">
        <v>192</v>
      </c>
      <c r="AH2" s="81" t="s">
        <v>193</v>
      </c>
      <c r="AI2" s="81" t="s">
        <v>194</v>
      </c>
      <c r="AJ2" s="81" t="s">
        <v>195</v>
      </c>
      <c r="AK2" s="81" t="s">
        <v>196</v>
      </c>
      <c r="AL2" s="81" t="s">
        <v>197</v>
      </c>
      <c r="AM2" s="81" t="s">
        <v>198</v>
      </c>
      <c r="AN2" s="81" t="s">
        <v>199</v>
      </c>
      <c r="AO2" s="81" t="s">
        <v>200</v>
      </c>
      <c r="AP2" s="81" t="s">
        <v>201</v>
      </c>
      <c r="AQ2" s="81" t="s">
        <v>202</v>
      </c>
      <c r="AR2" s="81" t="s">
        <v>203</v>
      </c>
      <c r="AS2" s="81" t="s">
        <v>204</v>
      </c>
      <c r="AT2" s="81" t="s">
        <v>205</v>
      </c>
      <c r="AU2" s="81" t="s">
        <v>206</v>
      </c>
      <c r="AV2" s="81" t="s">
        <v>207</v>
      </c>
      <c r="AW2" s="81" t="s">
        <v>208</v>
      </c>
      <c r="AX2" s="81" t="s">
        <v>209</v>
      </c>
      <c r="AY2" s="81" t="s">
        <v>210</v>
      </c>
      <c r="AZ2" s="81" t="s">
        <v>211</v>
      </c>
      <c r="BA2" s="81" t="s">
        <v>212</v>
      </c>
      <c r="BB2" s="81" t="s">
        <v>213</v>
      </c>
      <c r="BC2" t="s">
        <v>273</v>
      </c>
      <c r="BD2" s="13" t="s">
        <v>275</v>
      </c>
      <c r="BE2" s="13" t="s">
        <v>276</v>
      </c>
    </row>
    <row r="3" spans="1:57" ht="15" customHeight="1">
      <c r="A3" s="80"/>
      <c r="B3" s="80"/>
      <c r="C3" s="53"/>
      <c r="D3" s="54"/>
      <c r="E3" s="66"/>
      <c r="F3" s="55"/>
      <c r="G3" s="53"/>
      <c r="H3" s="57"/>
      <c r="I3" s="56"/>
      <c r="J3" s="56"/>
      <c r="K3" s="35"/>
      <c r="L3" s="62">
        <v>3</v>
      </c>
      <c r="M3" s="62"/>
      <c r="N3" s="63"/>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D3" s="81" t="e">
        <f>REPLACE(INDEX(GroupVertices[Group],MATCH(Edges11[[#This Row],[Vertex 1]],GroupVertices[Vertex],0)),1,1,"")</f>
        <v>#N/A</v>
      </c>
      <c r="BE3" s="81"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4" t="s">
        <v>279</v>
      </c>
      <c r="B25" t="s">
        <v>278</v>
      </c>
    </row>
    <row r="26" spans="1:2" ht="15">
      <c r="A26" s="85" t="s">
        <v>280</v>
      </c>
      <c r="B26" s="3"/>
    </row>
    <row r="27" spans="1:2" ht="15">
      <c r="A27" s="85"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6D8D97D-E4E9-47AF-BDB8-BFA9BB36D8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2022-10-16T23:16:35Z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